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1_Projekty\2 0 2 5\2025-14 Sportoviště Přelouč\A_Tenisové hřiště\Rozpočet\"/>
    </mc:Choice>
  </mc:AlternateContent>
  <xr:revisionPtr revIDLastSave="0" documentId="8_{8BF2B181-2B98-4838-9874-14C1C81B05FC}" xr6:coauthVersionLast="47" xr6:coauthVersionMax="47" xr10:uidLastSave="{00000000-0000-0000-0000-000000000000}"/>
  <bookViews>
    <workbookView xWindow="-23148" yWindow="-36" windowWidth="23256" windowHeight="13176" xr2:uid="{9D624E65-23DB-42D3-A885-2D22017B73DC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I48" i="1"/>
  <c r="I47" i="1"/>
  <c r="G39" i="1"/>
  <c r="F39" i="1"/>
  <c r="G108" i="12"/>
  <c r="AC108" i="12"/>
  <c r="AD108" i="12"/>
  <c r="BA97" i="12"/>
  <c r="BA84" i="12"/>
  <c r="BA78" i="12"/>
  <c r="BA76" i="12"/>
  <c r="BA67" i="12"/>
  <c r="BA66" i="12"/>
  <c r="BA64" i="12"/>
  <c r="BA61" i="12"/>
  <c r="BA53" i="12"/>
  <c r="BA51" i="12"/>
  <c r="BA50" i="12"/>
  <c r="BA49" i="12"/>
  <c r="BA48" i="12"/>
  <c r="BA47" i="12"/>
  <c r="BA46" i="12"/>
  <c r="BA45" i="12"/>
  <c r="BA44" i="12"/>
  <c r="BA43" i="12"/>
  <c r="BA23" i="12"/>
  <c r="BA20" i="12"/>
  <c r="BA18" i="12"/>
  <c r="BA13" i="12"/>
  <c r="BA11" i="12"/>
  <c r="F9" i="12"/>
  <c r="G9" i="12"/>
  <c r="I9" i="12"/>
  <c r="K9" i="12"/>
  <c r="K8" i="12" s="1"/>
  <c r="M9" i="12"/>
  <c r="O9" i="12"/>
  <c r="O8" i="12" s="1"/>
  <c r="Q9" i="12"/>
  <c r="Q8" i="12" s="1"/>
  <c r="U9" i="12"/>
  <c r="U8" i="12" s="1"/>
  <c r="F10" i="12"/>
  <c r="G10" i="12" s="1"/>
  <c r="I10" i="12"/>
  <c r="I8" i="12" s="1"/>
  <c r="K10" i="12"/>
  <c r="O10" i="12"/>
  <c r="Q10" i="12"/>
  <c r="U10" i="12"/>
  <c r="F12" i="12"/>
  <c r="G12" i="12"/>
  <c r="I12" i="12"/>
  <c r="K12" i="12"/>
  <c r="M12" i="12"/>
  <c r="O12" i="12"/>
  <c r="Q12" i="12"/>
  <c r="U12" i="12"/>
  <c r="F14" i="12"/>
  <c r="G14" i="12" s="1"/>
  <c r="M14" i="12" s="1"/>
  <c r="I14" i="12"/>
  <c r="K14" i="12"/>
  <c r="O14" i="12"/>
  <c r="Q14" i="12"/>
  <c r="U14" i="12"/>
  <c r="F15" i="12"/>
  <c r="G15" i="12"/>
  <c r="I15" i="12"/>
  <c r="K15" i="12"/>
  <c r="M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/>
  <c r="I17" i="12"/>
  <c r="K17" i="12"/>
  <c r="M17" i="12"/>
  <c r="O17" i="12"/>
  <c r="Q17" i="12"/>
  <c r="U17" i="12"/>
  <c r="F19" i="12"/>
  <c r="G19" i="12" s="1"/>
  <c r="M19" i="12" s="1"/>
  <c r="I19" i="12"/>
  <c r="K19" i="12"/>
  <c r="O19" i="12"/>
  <c r="Q19" i="12"/>
  <c r="U19" i="12"/>
  <c r="F21" i="12"/>
  <c r="G21" i="12"/>
  <c r="I21" i="12"/>
  <c r="K21" i="12"/>
  <c r="M21" i="12"/>
  <c r="O21" i="12"/>
  <c r="Q21" i="12"/>
  <c r="U21" i="12"/>
  <c r="F22" i="12"/>
  <c r="G22" i="12" s="1"/>
  <c r="M22" i="12" s="1"/>
  <c r="I22" i="12"/>
  <c r="K22" i="12"/>
  <c r="O22" i="12"/>
  <c r="Q22" i="12"/>
  <c r="U22" i="12"/>
  <c r="F24" i="12"/>
  <c r="G24" i="12"/>
  <c r="I24" i="12"/>
  <c r="K24" i="12"/>
  <c r="M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/>
  <c r="I26" i="12"/>
  <c r="K26" i="12"/>
  <c r="M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/>
  <c r="I28" i="12"/>
  <c r="K28" i="12"/>
  <c r="M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/>
  <c r="I30" i="12"/>
  <c r="K30" i="12"/>
  <c r="M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/>
  <c r="I32" i="12"/>
  <c r="K32" i="12"/>
  <c r="M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/>
  <c r="I34" i="12"/>
  <c r="K34" i="12"/>
  <c r="M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I36" i="12"/>
  <c r="K36" i="12"/>
  <c r="M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/>
  <c r="I38" i="12"/>
  <c r="K38" i="12"/>
  <c r="M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/>
  <c r="I40" i="12"/>
  <c r="K40" i="12"/>
  <c r="M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/>
  <c r="I42" i="12"/>
  <c r="K42" i="12"/>
  <c r="M42" i="12"/>
  <c r="O42" i="12"/>
  <c r="Q42" i="12"/>
  <c r="U42" i="12"/>
  <c r="F52" i="12"/>
  <c r="G52" i="12" s="1"/>
  <c r="M52" i="12" s="1"/>
  <c r="I52" i="12"/>
  <c r="K52" i="12"/>
  <c r="O52" i="12"/>
  <c r="Q52" i="12"/>
  <c r="U52" i="12"/>
  <c r="F55" i="12"/>
  <c r="G55" i="12"/>
  <c r="M55" i="12" s="1"/>
  <c r="I55" i="12"/>
  <c r="I54" i="12" s="1"/>
  <c r="K55" i="12"/>
  <c r="K54" i="12" s="1"/>
  <c r="O55" i="12"/>
  <c r="Q55" i="12"/>
  <c r="U55" i="12"/>
  <c r="F56" i="12"/>
  <c r="G56" i="12"/>
  <c r="I56" i="12"/>
  <c r="K56" i="12"/>
  <c r="M56" i="12"/>
  <c r="O56" i="12"/>
  <c r="O54" i="12" s="1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I58" i="12"/>
  <c r="K58" i="12"/>
  <c r="M58" i="12"/>
  <c r="O58" i="12"/>
  <c r="Q58" i="12"/>
  <c r="Q54" i="12" s="1"/>
  <c r="U58" i="12"/>
  <c r="F59" i="12"/>
  <c r="G59" i="12"/>
  <c r="M59" i="12" s="1"/>
  <c r="I59" i="12"/>
  <c r="K59" i="12"/>
  <c r="O59" i="12"/>
  <c r="Q59" i="12"/>
  <c r="U59" i="12"/>
  <c r="F60" i="12"/>
  <c r="G60" i="12"/>
  <c r="I60" i="12"/>
  <c r="K60" i="12"/>
  <c r="M60" i="12"/>
  <c r="O60" i="12"/>
  <c r="Q60" i="12"/>
  <c r="U60" i="12"/>
  <c r="U54" i="12" s="1"/>
  <c r="F62" i="12"/>
  <c r="G62" i="12"/>
  <c r="M62" i="12" s="1"/>
  <c r="I62" i="12"/>
  <c r="K62" i="12"/>
  <c r="O62" i="12"/>
  <c r="Q62" i="12"/>
  <c r="U62" i="12"/>
  <c r="F63" i="12"/>
  <c r="G63" i="12"/>
  <c r="I63" i="12"/>
  <c r="K63" i="12"/>
  <c r="M63" i="12"/>
  <c r="O63" i="12"/>
  <c r="Q63" i="12"/>
  <c r="U63" i="12"/>
  <c r="F65" i="12"/>
  <c r="G65" i="12"/>
  <c r="M65" i="12" s="1"/>
  <c r="I65" i="12"/>
  <c r="K65" i="12"/>
  <c r="O65" i="12"/>
  <c r="Q65" i="12"/>
  <c r="U65" i="12"/>
  <c r="F68" i="12"/>
  <c r="G68" i="12"/>
  <c r="I68" i="12"/>
  <c r="K68" i="12"/>
  <c r="M68" i="12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/>
  <c r="I70" i="12"/>
  <c r="K70" i="12"/>
  <c r="M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/>
  <c r="I72" i="12"/>
  <c r="K72" i="12"/>
  <c r="M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/>
  <c r="I74" i="12"/>
  <c r="K74" i="12"/>
  <c r="M74" i="12"/>
  <c r="O74" i="12"/>
  <c r="Q74" i="12"/>
  <c r="U74" i="12"/>
  <c r="F75" i="12"/>
  <c r="G75" i="12"/>
  <c r="M75" i="12" s="1"/>
  <c r="I75" i="12"/>
  <c r="K75" i="12"/>
  <c r="O75" i="12"/>
  <c r="Q75" i="12"/>
  <c r="U75" i="12"/>
  <c r="F77" i="12"/>
  <c r="G77" i="12"/>
  <c r="I77" i="12"/>
  <c r="K77" i="12"/>
  <c r="M77" i="12"/>
  <c r="O77" i="12"/>
  <c r="Q77" i="12"/>
  <c r="U77" i="12"/>
  <c r="F79" i="12"/>
  <c r="G79" i="12"/>
  <c r="M79" i="12" s="1"/>
  <c r="I79" i="12"/>
  <c r="K79" i="12"/>
  <c r="O79" i="12"/>
  <c r="Q79" i="12"/>
  <c r="U79" i="12"/>
  <c r="F80" i="12"/>
  <c r="G80" i="12"/>
  <c r="I80" i="12"/>
  <c r="K80" i="12"/>
  <c r="M80" i="12"/>
  <c r="O80" i="12"/>
  <c r="Q80" i="12"/>
  <c r="U80" i="12"/>
  <c r="F81" i="12"/>
  <c r="G81" i="12"/>
  <c r="M81" i="12" s="1"/>
  <c r="I81" i="12"/>
  <c r="K81" i="12"/>
  <c r="O81" i="12"/>
  <c r="Q81" i="12"/>
  <c r="U81" i="12"/>
  <c r="F82" i="12"/>
  <c r="G82" i="12"/>
  <c r="I82" i="12"/>
  <c r="K82" i="12"/>
  <c r="M82" i="12"/>
  <c r="O82" i="12"/>
  <c r="Q82" i="12"/>
  <c r="U82" i="12"/>
  <c r="F83" i="12"/>
  <c r="G83" i="12"/>
  <c r="M83" i="12" s="1"/>
  <c r="I83" i="12"/>
  <c r="K83" i="12"/>
  <c r="O83" i="12"/>
  <c r="Q83" i="12"/>
  <c r="U83" i="12"/>
  <c r="F85" i="12"/>
  <c r="G85" i="12"/>
  <c r="I85" i="12"/>
  <c r="K85" i="12"/>
  <c r="M85" i="12"/>
  <c r="O85" i="12"/>
  <c r="Q85" i="12"/>
  <c r="U85" i="12"/>
  <c r="F86" i="12"/>
  <c r="G86" i="12"/>
  <c r="M86" i="12" s="1"/>
  <c r="I86" i="12"/>
  <c r="K86" i="12"/>
  <c r="O86" i="12"/>
  <c r="Q86" i="12"/>
  <c r="U86" i="12"/>
  <c r="F88" i="12"/>
  <c r="G88" i="12"/>
  <c r="M88" i="12" s="1"/>
  <c r="M87" i="12" s="1"/>
  <c r="I88" i="12"/>
  <c r="I87" i="12" s="1"/>
  <c r="K88" i="12"/>
  <c r="K87" i="12" s="1"/>
  <c r="O88" i="12"/>
  <c r="Q88" i="12"/>
  <c r="U88" i="12"/>
  <c r="F89" i="12"/>
  <c r="G89" i="12"/>
  <c r="I89" i="12"/>
  <c r="K89" i="12"/>
  <c r="M89" i="12"/>
  <c r="O89" i="12"/>
  <c r="O87" i="12" s="1"/>
  <c r="Q89" i="12"/>
  <c r="Q87" i="12" s="1"/>
  <c r="U89" i="12"/>
  <c r="F90" i="12"/>
  <c r="G90" i="12"/>
  <c r="M90" i="12" s="1"/>
  <c r="I90" i="12"/>
  <c r="K90" i="12"/>
  <c r="O90" i="12"/>
  <c r="Q90" i="12"/>
  <c r="U90" i="12"/>
  <c r="F91" i="12"/>
  <c r="G91" i="12"/>
  <c r="I91" i="12"/>
  <c r="K91" i="12"/>
  <c r="M91" i="12"/>
  <c r="O91" i="12"/>
  <c r="Q91" i="12"/>
  <c r="U91" i="12"/>
  <c r="F92" i="12"/>
  <c r="G92" i="12"/>
  <c r="M92" i="12" s="1"/>
  <c r="I92" i="12"/>
  <c r="K92" i="12"/>
  <c r="O92" i="12"/>
  <c r="Q92" i="12"/>
  <c r="U92" i="12"/>
  <c r="F93" i="12"/>
  <c r="G93" i="12"/>
  <c r="I93" i="12"/>
  <c r="K93" i="12"/>
  <c r="M93" i="12"/>
  <c r="O93" i="12"/>
  <c r="Q93" i="12"/>
  <c r="U93" i="12"/>
  <c r="U87" i="12" s="1"/>
  <c r="F94" i="12"/>
  <c r="G94" i="12"/>
  <c r="M94" i="12" s="1"/>
  <c r="I94" i="12"/>
  <c r="K94" i="12"/>
  <c r="O94" i="12"/>
  <c r="Q94" i="12"/>
  <c r="U94" i="12"/>
  <c r="F95" i="12"/>
  <c r="G95" i="12"/>
  <c r="I95" i="12"/>
  <c r="K95" i="12"/>
  <c r="M95" i="12"/>
  <c r="O95" i="12"/>
  <c r="Q95" i="12"/>
  <c r="U95" i="12"/>
  <c r="F96" i="12"/>
  <c r="G96" i="12"/>
  <c r="M96" i="12" s="1"/>
  <c r="I96" i="12"/>
  <c r="K96" i="12"/>
  <c r="O96" i="12"/>
  <c r="Q96" i="12"/>
  <c r="U96" i="12"/>
  <c r="F99" i="12"/>
  <c r="G99" i="12"/>
  <c r="M99" i="12" s="1"/>
  <c r="I99" i="12"/>
  <c r="I98" i="12" s="1"/>
  <c r="K99" i="12"/>
  <c r="K98" i="12" s="1"/>
  <c r="O99" i="12"/>
  <c r="O98" i="12" s="1"/>
  <c r="Q99" i="12"/>
  <c r="U99" i="12"/>
  <c r="F100" i="12"/>
  <c r="G100" i="12"/>
  <c r="I100" i="12"/>
  <c r="K100" i="12"/>
  <c r="M100" i="12"/>
  <c r="O100" i="12"/>
  <c r="Q100" i="12"/>
  <c r="Q98" i="12" s="1"/>
  <c r="U100" i="12"/>
  <c r="U98" i="12" s="1"/>
  <c r="F101" i="12"/>
  <c r="G101" i="12"/>
  <c r="M101" i="12" s="1"/>
  <c r="I101" i="12"/>
  <c r="K101" i="12"/>
  <c r="O101" i="12"/>
  <c r="Q101" i="12"/>
  <c r="U101" i="12"/>
  <c r="F102" i="12"/>
  <c r="G102" i="12"/>
  <c r="I102" i="12"/>
  <c r="K102" i="12"/>
  <c r="M102" i="12"/>
  <c r="O102" i="12"/>
  <c r="Q102" i="12"/>
  <c r="U102" i="12"/>
  <c r="F103" i="12"/>
  <c r="G103" i="12"/>
  <c r="M103" i="12" s="1"/>
  <c r="I103" i="12"/>
  <c r="K103" i="12"/>
  <c r="O103" i="12"/>
  <c r="Q103" i="12"/>
  <c r="U103" i="12"/>
  <c r="F104" i="12"/>
  <c r="G104" i="12"/>
  <c r="I104" i="12"/>
  <c r="K104" i="12"/>
  <c r="M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6" i="12"/>
  <c r="G106" i="12"/>
  <c r="I106" i="12"/>
  <c r="K106" i="12"/>
  <c r="M106" i="12"/>
  <c r="O106" i="12"/>
  <c r="Q106" i="12"/>
  <c r="U106" i="12"/>
  <c r="I20" i="1"/>
  <c r="I19" i="1"/>
  <c r="I18" i="1"/>
  <c r="I17" i="1"/>
  <c r="I16" i="1"/>
  <c r="I51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G8" i="12"/>
  <c r="M10" i="12"/>
  <c r="M8" i="12" s="1"/>
  <c r="M54" i="12"/>
  <c r="M98" i="12"/>
  <c r="G54" i="12"/>
  <c r="G87" i="12"/>
  <c r="G98" i="12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260D91C1-A1AE-41DF-9E4F-ECA226CC1B37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C08AD8E9-3571-435F-9E6E-16AD4A5B6286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B4814CC8-0C22-4403-BBEC-75D9F0AD6CF6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A02AF817-053C-451B-9662-E760D1A2EAD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928D48C4-8781-4627-B2AF-AAE0125E4D95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99D4C01F-2DB3-4907-BE5A-03235C509B15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<sst xmlns="http://schemas.openxmlformats.org/spreadsheetml/2006/main" count="478" uniqueCount="266">
  <si>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</si>
  <si>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</si>
  <si>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</si>
  <si>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</si>
  <si>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</si>
  <si>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</si>
  <si>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</si>
  <si>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</si>
  <si>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</si>
  <si>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</si>
  <si>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</si>
  <si>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</si>
  <si>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</si>
  <si>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</si>
  <si>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</si>
  <si>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</si>
  <si>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</si>
  <si>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</si>
  <si>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</si>
  <si>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</si>
  <si>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</si>
  <si>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</si>
  <si>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</si>
  <si>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</si>
  <si>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</si>
  <si>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</si>
  <si>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</si>
  <si>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</si>
  <si>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</si>
  <si>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</si>
  <si>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</si>
  <si>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</si>
  <si>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</si>
  <si>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</si>
  <si>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</si>
  <si>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</si>
  <si>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</si>
  <si>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</si>
  <si>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</si>
  <si>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</si>
  <si>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</si>
  <si>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</si>
  <si>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</si>
  <si>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Tenisové hřiště</t>
  </si>
  <si>
    <t>Rozpočet:</t>
  </si>
  <si>
    <t>Misto</t>
  </si>
  <si>
    <t>Osvětlení venkovních sportovních hřišť Přelouč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</si>
  <si>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</si>
  <si>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</si>
  <si>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</si>
  <si>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</si>
  <si>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</si>
  <si>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</si>
  <si>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</si>
  <si>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</si>
  <si>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</si>
  <si>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</si>
  <si>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</si>
  <si>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</si>
  <si>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</si>
  <si>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</si>
  <si>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</si>
  <si>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</si>
  <si>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</si>
  <si>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</si>
  <si>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</si>
  <si>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</si>
  <si>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</si>
  <si>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</si>
  <si>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</si>
  <si>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</si>
  <si>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</si>
  <si>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</si>
  <si>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</si>
  <si>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</si>
  <si>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</si>
  <si>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</si>
  <si>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</si>
  <si>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</si>
  <si>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</si>
  <si>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</si>
  <si>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</si>
  <si>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</si>
  <si>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</si>
  <si>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</si>
  <si>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</si>
  <si>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</si>
  <si>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210202120R00</t>
  </si>
  <si>
    <t>LED reflektor na sožár/výložník, mont.</t>
  </si>
  <si>
    <t>kus</t>
  </si>
  <si>
    <t>POL1_0</t>
  </si>
  <si>
    <t>0000000.01</t>
  </si>
  <si>
    <t>LED reflektor 1505,9W, IP66, 230V, 3000-4000K, dod.</t>
  </si>
  <si>
    <t>POL3_0</t>
  </si>
  <si>
    <t>Přesné charakteristiky reflektoru jsou uvedeny ve výpočtu osvětlení, který je přílohou dokumentace.</t>
  </si>
  <si>
    <t>POP</t>
  </si>
  <si>
    <t>0000000.02</t>
  </si>
  <si>
    <t>LED reflektor 1006W, IP66, 230V, 3000-4000K, dod.</t>
  </si>
  <si>
    <t>210204011RS2</t>
  </si>
  <si>
    <t>Stožár osvětlovací ocelový délky do 12 m, včetně nákladů na autojeřáb, mont.</t>
  </si>
  <si>
    <t>0000000.03</t>
  </si>
  <si>
    <t>Stožár třístupňový dálniční, nadz. v. 10m, vetknutí 1,5m, 219/159/114, žárově zinkovaný, dod.</t>
  </si>
  <si>
    <t>650106323R00</t>
  </si>
  <si>
    <t>Montáž výložníku pro LED reflektor</t>
  </si>
  <si>
    <t>0000000.04</t>
  </si>
  <si>
    <t>Držák dvou reflektorů, 2/114-1500-PL, žárově zinkovaný, dod.</t>
  </si>
  <si>
    <t>Hmotnost jednoho reflektoru cca 30kg.</t>
  </si>
  <si>
    <t>0000000.05</t>
  </si>
  <si>
    <t>Držák jednoho reflektoru, 1/114-500-TR, žárově zinkovaný, dod.</t>
  </si>
  <si>
    <t>210204202R00</t>
  </si>
  <si>
    <t>Elektrovýzbroj stožáru, mont.</t>
  </si>
  <si>
    <t>000000.06</t>
  </si>
  <si>
    <t>Stož. svorkovnice na DIN, průchozí, 2x poj. vývod, dod.</t>
  </si>
  <si>
    <t>Typ svorkovnice dle vzoru Přelouč, svorkovnice v soustavě TN-S.</t>
  </si>
  <si>
    <t>210810046RT3</t>
  </si>
  <si>
    <t>Kabel CYKY-J 3 x 2,5 mm2 , včetně dodávky kabelu</t>
  </si>
  <si>
    <t>m</t>
  </si>
  <si>
    <t>210810017RT2</t>
  </si>
  <si>
    <t xml:space="preserve">Kabel CYKY-J 5 x 6 mm2, volně uložený, včetně dodávky kabelu </t>
  </si>
  <si>
    <t>210810014RT1</t>
  </si>
  <si>
    <t xml:space="preserve">Kabel CYKY-J 4 x 16 mm2, včetně dodávky kabelu </t>
  </si>
  <si>
    <t>210810110RT1</t>
  </si>
  <si>
    <t>Kabel CYKY-J 3x35+25 mm2, včetně dodávky kabelu</t>
  </si>
  <si>
    <t>210102002RT1</t>
  </si>
  <si>
    <t xml:space="preserve">Spojka epoxid. plast.kabely 1kV, 3x35+25, včetně dodávky spojky 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</si>
  <si>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</si>
  <si>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</si>
  <si>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</si>
  <si>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</si>
  <si>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</si>
  <si>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</si>
  <si>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</si>
  <si>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</si>
  <si>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</si>
  <si>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stožár, mont.</t>
  </si>
  <si>
    <t>0000000.10</t>
  </si>
  <si>
    <t>Ochranná manžeta stožáru pr. 219, dod.</t>
  </si>
  <si>
    <t>212100108R00</t>
  </si>
  <si>
    <t>Opatření vodiče smršťovací bužírkou, mont.</t>
  </si>
  <si>
    <t>56288999.1007</t>
  </si>
  <si>
    <t>Trubice smršťovací d 25 x 1000 m, zž, dod.</t>
  </si>
  <si>
    <t>210100003R00</t>
  </si>
  <si>
    <t>Ukončení vodičů + zapojení do 16 mm2</t>
  </si>
  <si>
    <t>210100001R00</t>
  </si>
  <si>
    <t>Ukončení vodičů + zapojení do 2,5 mm2</t>
  </si>
  <si>
    <t>000-0000.19</t>
  </si>
  <si>
    <t>Stožárové pouzdro plast  300/1500, včetně dodávky pouzdra</t>
  </si>
  <si>
    <t>000-0000.21</t>
  </si>
  <si>
    <t>Tuhá elinst. trubka - vysoká odolnost, vel. 50, vč. dodávky trubky</t>
  </si>
  <si>
    <t>210192102R00</t>
  </si>
  <si>
    <t>Nástěnný rozváděč pro ovl. osvětlení, mont.</t>
  </si>
  <si>
    <t>Rozváděč pro ovl. osvětlení, dod.</t>
  </si>
  <si>
    <t>Položka obsahuje:</t>
  </si>
  <si>
    <t>Nástěnný plastový rozváděč, min. 50MOD. Rozváděč uzamykatelný na FAB a s krycím panelem pro umístění vypínačů osvětlení. Předpokládané rozměry cca  ŠxVxD = 400x600x250. IP54/20, In=32A.</t>
  </si>
  <si>
    <t>1x jistič 32C/3</t>
  </si>
  <si>
    <t>2x jistič 16C/3</t>
  </si>
  <si>
    <t>1x jistič 2B/1</t>
  </si>
  <si>
    <t>1x chránič s nadproud. ochranou 16B/2/30mA</t>
  </si>
  <si>
    <t>6x stykač 40A/1p/230V</t>
  </si>
  <si>
    <t>4x vypínač na panel 230V/10A</t>
  </si>
  <si>
    <t>svorky a drobné příslušenství.</t>
  </si>
  <si>
    <t>210190042RU1</t>
  </si>
  <si>
    <t xml:space="preserve">Osazení plast.rozvodnic,kmpaktní pilíř, včetně dodávky skříně </t>
  </si>
  <si>
    <t>Jedná se o typový pilíř přípojkové smyčkové skříně (SS100).</t>
  </si>
  <si>
    <t>460200173RT2</t>
  </si>
  <si>
    <t>Výkop kabelové rýhy 35/90 cm  hor.3, ruční výkop rýhy</t>
  </si>
  <si>
    <t>460200173RT1</t>
  </si>
  <si>
    <t>Výkop kabelové rýhy 35/90 cm  hor.3, strojní výkop rýhy</t>
  </si>
  <si>
    <t>460570173R00</t>
  </si>
  <si>
    <t>Zához rýhy 35/90 cm, hornina třídy 3, se zhutněním</t>
  </si>
  <si>
    <t>460200303RT2</t>
  </si>
  <si>
    <t>Výkop kabelové rýhy 50/120 cm hor.3, ruční výkop rýhy</t>
  </si>
  <si>
    <t>460570304R00</t>
  </si>
  <si>
    <t>Zához rýhy 50/120 cm, hornina tř. 3, se zhutněním</t>
  </si>
  <si>
    <t>460420022RT3</t>
  </si>
  <si>
    <t>Zřízení kabelového lože v rýze š. do 65 cm z písku, lože tloušťky 20 cm</t>
  </si>
  <si>
    <t>Zřízení nebo rekonstrukce kabelového lože z kopaného písku. Dodání kopaného písku, přísun písku do rýhy, pokrytí dna rýhy souvislou urovnanou vrstvou písku, krycí vrstva tloušťky 5 nebo 10 cm nad kabelem. Bez zakrytí ochranným, nebo výstražným materiálem.</t>
  </si>
  <si>
    <t>460490012R00</t>
  </si>
  <si>
    <t>Fólie výstražná z PVC, šířka 33 cm</t>
  </si>
  <si>
    <t>460050712RT1</t>
  </si>
  <si>
    <t>Jáma do 2m3 pro stožár veř.osvětlení,hor.3</t>
  </si>
  <si>
    <t>m3</t>
  </si>
  <si>
    <t>Položka zahrnuje také jámu pro pilíř rozpojovací skříně.</t>
  </si>
  <si>
    <t>460100026RT1</t>
  </si>
  <si>
    <t>Pouzdrový základ stožáru v ose trasy kab., kompletní zhot.pouzdrového základu</t>
  </si>
  <si>
    <t>Pouzdrový základ pro stožár o vetknutí 1,5m a prům. 219. Základ zhotoven dle statického posouzení, které je přílohou dokumentace. Velikost základu 1,2x1,9m vč. armování.</t>
  </si>
  <si>
    <t>položka zahrnuje zhotovení vláknocementového pouzdra, uložení podkladového plechu na vybetonované dno, uložení, vyrovnání a zabetonování pouzdra. Vytvoření kabelových prostupů, zabezpečení pouzdra proti zasypání a úrazu osob. Po stavbě stožáru upravení povrchu pouzdrového základu včetně zhotovení spádové betonové desky.</t>
  </si>
  <si>
    <t>460120002RT1</t>
  </si>
  <si>
    <t>Zához jámy, hornina třídy 3 - 4, upěchování a úprava povrchu</t>
  </si>
  <si>
    <t>460600001RT8</t>
  </si>
  <si>
    <t>Naložení a odvoz zeminy, odvoz na vzdálenost 10000 m</t>
  </si>
  <si>
    <t>460080101RT1</t>
  </si>
  <si>
    <t>Rozbourání betonového základu, vybourání betonu</t>
  </si>
  <si>
    <t>460030031RT3</t>
  </si>
  <si>
    <t>Vytrhání kostek velkých,lože písek, nezalité spáry, z plochy nad 10 m2</t>
  </si>
  <si>
    <t>m2</t>
  </si>
  <si>
    <t>460030062RZ1</t>
  </si>
  <si>
    <t>Kladení dlažby do lože z malty, ze stávajících dlaždic</t>
  </si>
  <si>
    <t>113201011RA0</t>
  </si>
  <si>
    <t>Vytrhání obrubníků chodníkových</t>
  </si>
  <si>
    <t>Pokládka obrubníků chodníkových</t>
  </si>
  <si>
    <t>452311151R00</t>
  </si>
  <si>
    <t xml:space="preserve">Desky podkladní pod potrubí z betonu </t>
  </si>
  <si>
    <t>Položka zahrnuje podkladní betony, dělící betonové konstrukce, obetonování chrániček ve výkopech. Položka zahrnuje dodávku a montáž betonových konstrukcí nebo betonových suchých směsí.</t>
  </si>
  <si>
    <t>3457114703R</t>
  </si>
  <si>
    <t>Trubka kabelová chránička vel. 50, dod.</t>
  </si>
  <si>
    <t>Chránička určená především jako ochrana kabelu před kořenovými systémy stromů.</t>
  </si>
  <si>
    <t>230191007R00</t>
  </si>
  <si>
    <t>Uložení chráničky ve výkopu PE 50x3,0mm</t>
  </si>
  <si>
    <t>3457114705R</t>
  </si>
  <si>
    <t>Trubka kabelová chránička vel. 110, dod.</t>
  </si>
  <si>
    <t>230191016R00</t>
  </si>
  <si>
    <t>Uložení chráničky ve výkopu PE 110x4,2mm</t>
  </si>
  <si>
    <t>460620006RT1</t>
  </si>
  <si>
    <t>Osetí povrchu trávou, včetně dodávky osiva</t>
  </si>
  <si>
    <t>599000010RAA</t>
  </si>
  <si>
    <t>Rozebrání a oprava asfaltové komunikace, řezání, výměna podkladu tl. 30 cm, asfaltobet.7 cm</t>
  </si>
  <si>
    <t>Řezání živičného krytu do hloubky 10 cm, odstranění krytu živičného tl. 10 cm, odstranění podkladu z kameniva hrubého drceného tl. 30 cm, naložení suti a odvoz do 5 km. Vyspravení podkladu štěrkopískem, vyspravení krytu asfaltovým betonem do 7 cm.</t>
  </si>
  <si>
    <t>111212131T00</t>
  </si>
  <si>
    <t>Odstranění nevhodných dřevin výšky nad 1 m</t>
  </si>
  <si>
    <t>460010024RT4</t>
  </si>
  <si>
    <t>Vytýčení kabelové trasy v zastavěném prostoru, délka trasy nad 1000 m</t>
  </si>
  <si>
    <t>km</t>
  </si>
  <si>
    <t>005111021R</t>
  </si>
  <si>
    <t>Vytyčení inženýrských sítí</t>
  </si>
  <si>
    <t>Soubor</t>
  </si>
  <si>
    <t>005121010R</t>
  </si>
  <si>
    <t>Vybudování zařízení staveniště</t>
  </si>
  <si>
    <t>005121030R</t>
  </si>
  <si>
    <t>Odstranění zařízení staveniště</t>
  </si>
  <si>
    <t>005124010R</t>
  </si>
  <si>
    <t>Koordinační činnost</t>
  </si>
  <si>
    <t>005211010R</t>
  </si>
  <si>
    <t>Předání a převzetí staveniště</t>
  </si>
  <si>
    <t>005231010R</t>
  </si>
  <si>
    <t>Revize</t>
  </si>
  <si>
    <t>005231020R</t>
  </si>
  <si>
    <t>Individuální a komplexní vyzkoušení</t>
  </si>
  <si>
    <t>005241020R</t>
  </si>
  <si>
    <t xml:space="preserve">Geodetické zaměření skutečného provedení  </t>
  </si>
  <si>
    <t>005251020R</t>
  </si>
  <si>
    <t xml:space="preserve">Ocelové konstrukce </t>
  </si>
  <si>
    <t>Položka zahrnuje ocelovou konstrukci, která bude připevněná k ocekovému hrazení kurtu a bude sloužit pro uchycení ovládacího rozváděče. Položka zahrnuje trubku jako ochranu kabelů vedených z tohoto rozváděče do země.</t>
  </si>
  <si>
    <t>101R00</t>
  </si>
  <si>
    <t>Nákladní auto 5t</t>
  </si>
  <si>
    <t>hod</t>
  </si>
  <si>
    <t>104R00</t>
  </si>
  <si>
    <t>Rozměření světelných bodů</t>
  </si>
  <si>
    <t>106R00</t>
  </si>
  <si>
    <t>Úprava stávajícího rozvodu veřejného osvětlení</t>
  </si>
  <si>
    <t>soubor</t>
  </si>
  <si>
    <t>111R00</t>
  </si>
  <si>
    <t>Ekologická likvidace odpadu</t>
  </si>
  <si>
    <t>114R00</t>
  </si>
  <si>
    <t>Montážní pološina MP10do 10m výšky, vč přesunu</t>
  </si>
  <si>
    <t>142      R00</t>
  </si>
  <si>
    <t>Přirážka za prořez kabelů</t>
  </si>
  <si>
    <t>141      R00</t>
  </si>
  <si>
    <t>Přirážka za podružný materiál  M 21, M 22</t>
  </si>
  <si>
    <t>201      R00</t>
  </si>
  <si>
    <t>Podíl přidružených výkonů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</si>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</sst>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8D0C23E2-2C6B-46C8-B76A-057F724126D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RTS%20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51286-7C64-4E77-9056-7BAE7A4CE9B8}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60A59-20FD-4432-A65E-966D1D0AF751}">
  <sheetPr codeName="List5112">
    <tabColor rgb="FF66FF66"/>
  </sheetPr>
  <dimension ref="A1:O54"/>
  <sheetViews>
    <sheetView showGridLines="0" topLeftCell="B25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SUMIF(F47:F50,A16,I47:I50)+SUMIF(F47:F50,"PSU",I47:I50)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SUMIF(F47:F50,A17,I47:I50)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SUMIF(F47:F50,A18,I47:I50)</f>
        <v>0</v>
      </c>
      <c r="J18" s="82"/>
    </row>
    <row r="19" spans="1:10" ht="23.25" customHeight="1" x14ac:dyDescent="0.25">
      <c r="A19" s="192" t="s">
        <v>56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SUMIF(F47:F50,A19,I47:I50)</f>
        <v>0</v>
      </c>
      <c r="J19" s="82"/>
    </row>
    <row r="20" spans="1:10" ht="23.25" customHeight="1" x14ac:dyDescent="0.25">
      <c r="A20" s="192" t="s">
        <v>59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SUMIF(F47:F50,A20,I47:I50)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45869</v>
      </c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47</v>
      </c>
      <c r="C39" s="137" t="s">
        <v>46</v>
      </c>
      <c r="D39" s="138"/>
      <c r="E39" s="138"/>
      <c r="F39" s="146">
        <f>'Rozpočet Pol'!AC108</f>
        <v>0</v>
      </c>
      <c r="G39" s="147">
        <f>'Rozpočet Pol'!AD108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48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50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51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52</v>
      </c>
      <c r="C47" s="174" t="s">
        <v>53</v>
      </c>
      <c r="D47" s="175"/>
      <c r="E47" s="175"/>
      <c r="F47" s="179" t="s">
        <v>25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54</v>
      </c>
      <c r="C48" s="164" t="s">
        <v>55</v>
      </c>
      <c r="D48" s="166"/>
      <c r="E48" s="166"/>
      <c r="F48" s="182" t="s">
        <v>25</v>
      </c>
      <c r="G48" s="183"/>
      <c r="H48" s="183"/>
      <c r="I48" s="184">
        <f>'Rozpočet Pol'!G54</f>
        <v>0</v>
      </c>
      <c r="J48" s="184"/>
    </row>
    <row r="49" spans="1:10" ht="25.5" customHeight="1" x14ac:dyDescent="0.25">
      <c r="A49" s="162"/>
      <c r="B49" s="165" t="s">
        <v>56</v>
      </c>
      <c r="C49" s="164" t="s">
        <v>26</v>
      </c>
      <c r="D49" s="166"/>
      <c r="E49" s="166"/>
      <c r="F49" s="182" t="s">
        <v>56</v>
      </c>
      <c r="G49" s="183"/>
      <c r="H49" s="183"/>
      <c r="I49" s="184">
        <f>'Rozpočet Pol'!G87</f>
        <v>0</v>
      </c>
      <c r="J49" s="184"/>
    </row>
    <row r="50" spans="1:10" ht="25.5" customHeight="1" x14ac:dyDescent="0.25">
      <c r="A50" s="162"/>
      <c r="B50" s="176" t="s">
        <v>57</v>
      </c>
      <c r="C50" s="177" t="s">
        <v>58</v>
      </c>
      <c r="D50" s="178"/>
      <c r="E50" s="178"/>
      <c r="F50" s="185" t="s">
        <v>23</v>
      </c>
      <c r="G50" s="186"/>
      <c r="H50" s="186"/>
      <c r="I50" s="187">
        <f>'Rozpočet Pol'!G98</f>
        <v>0</v>
      </c>
      <c r="J50" s="187"/>
    </row>
    <row r="51" spans="1:10" ht="25.5" customHeight="1" x14ac:dyDescent="0.25">
      <c r="A51" s="163"/>
      <c r="B51" s="169" t="s">
        <v>1</v>
      </c>
      <c r="C51" s="169"/>
      <c r="D51" s="170"/>
      <c r="E51" s="170"/>
      <c r="F51" s="188"/>
      <c r="G51" s="189"/>
      <c r="H51" s="189"/>
      <c r="I51" s="190">
        <f>SUM(I47:I50)</f>
        <v>0</v>
      </c>
      <c r="J51" s="190"/>
    </row>
    <row r="52" spans="1:10" x14ac:dyDescent="0.25">
      <c r="F52" s="191"/>
      <c r="G52" s="129"/>
      <c r="H52" s="191"/>
      <c r="I52" s="129"/>
      <c r="J52" s="129"/>
    </row>
    <row r="53" spans="1:10" x14ac:dyDescent="0.25">
      <c r="F53" s="191"/>
      <c r="G53" s="129"/>
      <c r="H53" s="191"/>
      <c r="I53" s="129"/>
      <c r="J53" s="129"/>
    </row>
    <row r="54" spans="1:10" x14ac:dyDescent="0.25">
      <c r="F54" s="191"/>
      <c r="G54" s="129"/>
      <c r="H54" s="191"/>
      <c r="I54" s="129"/>
      <c r="J5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1:J51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2CFDF-43A6-4640-89E4-2A7DF05EECBF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AF139-7600-4C60-9003-6607E21D84FE}">
  <sheetPr>
    <outlinePr summaryBelow="0"/>
  </sheetPr>
  <dimension ref="A1:BH118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61</v>
      </c>
    </row>
    <row r="2" spans="1:60" ht="25.05" customHeight="1" x14ac:dyDescent="0.25">
      <c r="A2" s="201" t="s">
        <v>60</v>
      </c>
      <c r="B2" s="195"/>
      <c r="C2" s="196" t="s">
        <v>46</v>
      </c>
      <c r="D2" s="197"/>
      <c r="E2" s="197"/>
      <c r="F2" s="197"/>
      <c r="G2" s="203"/>
      <c r="AE2" t="s">
        <v>62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63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64</v>
      </c>
    </row>
    <row r="5" spans="1:60" hidden="1" x14ac:dyDescent="0.25">
      <c r="A5" s="205" t="s">
        <v>65</v>
      </c>
      <c r="B5" s="206"/>
      <c r="C5" s="207"/>
      <c r="D5" s="208"/>
      <c r="E5" s="208"/>
      <c r="F5" s="208"/>
      <c r="G5" s="209"/>
      <c r="AE5" t="s">
        <v>66</v>
      </c>
    </row>
    <row r="7" spans="1:60" ht="39.6" x14ac:dyDescent="0.25">
      <c r="A7" s="215" t="s">
        <v>67</v>
      </c>
      <c r="B7" s="216" t="s">
        <v>68</v>
      </c>
      <c r="C7" s="216" t="s">
        <v>69</v>
      </c>
      <c r="D7" s="215" t="s">
        <v>70</v>
      </c>
      <c r="E7" s="215" t="s">
        <v>71</v>
      </c>
      <c r="F7" s="210" t="s">
        <v>72</v>
      </c>
      <c r="G7" s="234" t="s">
        <v>28</v>
      </c>
      <c r="H7" s="235" t="s">
        <v>29</v>
      </c>
      <c r="I7" s="235" t="s">
        <v>73</v>
      </c>
      <c r="J7" s="235" t="s">
        <v>30</v>
      </c>
      <c r="K7" s="235" t="s">
        <v>74</v>
      </c>
      <c r="L7" s="235" t="s">
        <v>75</v>
      </c>
      <c r="M7" s="235" t="s">
        <v>76</v>
      </c>
      <c r="N7" s="235" t="s">
        <v>77</v>
      </c>
      <c r="O7" s="235" t="s">
        <v>78</v>
      </c>
      <c r="P7" s="235" t="s">
        <v>79</v>
      </c>
      <c r="Q7" s="235" t="s">
        <v>80</v>
      </c>
      <c r="R7" s="235" t="s">
        <v>81</v>
      </c>
      <c r="S7" s="235" t="s">
        <v>82</v>
      </c>
      <c r="T7" s="235" t="s">
        <v>83</v>
      </c>
      <c r="U7" s="218" t="s">
        <v>84</v>
      </c>
    </row>
    <row r="8" spans="1:60" x14ac:dyDescent="0.25">
      <c r="A8" s="236" t="s">
        <v>85</v>
      </c>
      <c r="B8" s="237" t="s">
        <v>52</v>
      </c>
      <c r="C8" s="238" t="s">
        <v>53</v>
      </c>
      <c r="D8" s="217"/>
      <c r="E8" s="239"/>
      <c r="F8" s="240"/>
      <c r="G8" s="240">
        <f>SUMIF(AE9:AE53,"&lt;&gt;NOR",G9:G53)</f>
        <v>0</v>
      </c>
      <c r="H8" s="240"/>
      <c r="I8" s="240">
        <f>SUM(I9:I53)</f>
        <v>0</v>
      </c>
      <c r="J8" s="240"/>
      <c r="K8" s="240">
        <f>SUM(K9:K53)</f>
        <v>0</v>
      </c>
      <c r="L8" s="240"/>
      <c r="M8" s="240">
        <f>SUM(M9:M53)</f>
        <v>0</v>
      </c>
      <c r="N8" s="217"/>
      <c r="O8" s="217">
        <f>SUM(O9:O53)</f>
        <v>0.48066999999999999</v>
      </c>
      <c r="P8" s="217"/>
      <c r="Q8" s="217">
        <f>SUM(Q9:Q53)</f>
        <v>0</v>
      </c>
      <c r="R8" s="217"/>
      <c r="S8" s="217"/>
      <c r="T8" s="236"/>
      <c r="U8" s="217">
        <f>SUM(U9:U53)</f>
        <v>147.41999999999996</v>
      </c>
      <c r="AE8" t="s">
        <v>86</v>
      </c>
    </row>
    <row r="9" spans="1:60" outlineLevel="1" x14ac:dyDescent="0.25">
      <c r="A9" s="212">
        <v>1</v>
      </c>
      <c r="B9" s="219" t="s">
        <v>87</v>
      </c>
      <c r="C9" s="262" t="s">
        <v>88</v>
      </c>
      <c r="D9" s="221" t="s">
        <v>89</v>
      </c>
      <c r="E9" s="226">
        <v>8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1.2649999999999999</v>
      </c>
      <c r="U9" s="221">
        <f>ROUND(E9*T9,2)</f>
        <v>10.119999999999999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90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2">
        <v>2</v>
      </c>
      <c r="B10" s="219" t="s">
        <v>91</v>
      </c>
      <c r="C10" s="262" t="s">
        <v>92</v>
      </c>
      <c r="D10" s="221" t="s">
        <v>89</v>
      </c>
      <c r="E10" s="226">
        <v>4</v>
      </c>
      <c r="F10" s="229">
        <f>H10+J10</f>
        <v>0</v>
      </c>
      <c r="G10" s="230">
        <f>ROUND(E10*F10,2)</f>
        <v>0</v>
      </c>
      <c r="H10" s="230"/>
      <c r="I10" s="230">
        <f>ROUND(E10*H10,2)</f>
        <v>0</v>
      </c>
      <c r="J10" s="230"/>
      <c r="K10" s="230">
        <f>ROUND(E10*J10,2)</f>
        <v>0</v>
      </c>
      <c r="L10" s="230">
        <v>21</v>
      </c>
      <c r="M10" s="230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0</v>
      </c>
      <c r="U10" s="221">
        <f>ROUND(E10*T10,2)</f>
        <v>0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93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2"/>
      <c r="B11" s="219"/>
      <c r="C11" s="263" t="s">
        <v>94</v>
      </c>
      <c r="D11" s="223"/>
      <c r="E11" s="227"/>
      <c r="F11" s="231"/>
      <c r="G11" s="232"/>
      <c r="H11" s="230"/>
      <c r="I11" s="230"/>
      <c r="J11" s="230"/>
      <c r="K11" s="230"/>
      <c r="L11" s="230"/>
      <c r="M11" s="230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95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4" t="str">
        <f>C11</f>
        <v>Přesné charakteristiky reflektoru jsou uvedeny ve výpočtu osvětlení, který je přílohou dokumentace.</v>
      </c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12">
        <v>3</v>
      </c>
      <c r="B12" s="219" t="s">
        <v>96</v>
      </c>
      <c r="C12" s="262" t="s">
        <v>97</v>
      </c>
      <c r="D12" s="221" t="s">
        <v>89</v>
      </c>
      <c r="E12" s="226">
        <v>4</v>
      </c>
      <c r="F12" s="229">
        <f>H12+J12</f>
        <v>0</v>
      </c>
      <c r="G12" s="230">
        <f>ROUND(E12*F12,2)</f>
        <v>0</v>
      </c>
      <c r="H12" s="230"/>
      <c r="I12" s="230">
        <f>ROUND(E12*H12,2)</f>
        <v>0</v>
      </c>
      <c r="J12" s="230"/>
      <c r="K12" s="230">
        <f>ROUND(E12*J12,2)</f>
        <v>0</v>
      </c>
      <c r="L12" s="230">
        <v>21</v>
      </c>
      <c r="M12" s="230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0</v>
      </c>
      <c r="U12" s="221">
        <f>ROUND(E12*T12,2)</f>
        <v>0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93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12"/>
      <c r="B13" s="219"/>
      <c r="C13" s="263" t="s">
        <v>94</v>
      </c>
      <c r="D13" s="223"/>
      <c r="E13" s="227"/>
      <c r="F13" s="231"/>
      <c r="G13" s="232"/>
      <c r="H13" s="230"/>
      <c r="I13" s="230"/>
      <c r="J13" s="230"/>
      <c r="K13" s="230"/>
      <c r="L13" s="230"/>
      <c r="M13" s="230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95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4" t="str">
        <f>C13</f>
        <v>Přesné charakteristiky reflektoru jsou uvedeny ve výpočtu osvětlení, který je přílohou dokumentace.</v>
      </c>
      <c r="BB13" s="211"/>
      <c r="BC13" s="211"/>
      <c r="BD13" s="211"/>
      <c r="BE13" s="211"/>
      <c r="BF13" s="211"/>
      <c r="BG13" s="211"/>
      <c r="BH13" s="211"/>
    </row>
    <row r="14" spans="1:60" ht="20.399999999999999" outlineLevel="1" x14ac:dyDescent="0.25">
      <c r="A14" s="212">
        <v>4</v>
      </c>
      <c r="B14" s="219" t="s">
        <v>98</v>
      </c>
      <c r="C14" s="262" t="s">
        <v>99</v>
      </c>
      <c r="D14" s="221" t="s">
        <v>89</v>
      </c>
      <c r="E14" s="226">
        <v>6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21</v>
      </c>
      <c r="M14" s="230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3.4166699999999999</v>
      </c>
      <c r="U14" s="221">
        <f>ROUND(E14*T14,2)</f>
        <v>20.5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90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0.399999999999999" outlineLevel="1" x14ac:dyDescent="0.25">
      <c r="A15" s="212">
        <v>5</v>
      </c>
      <c r="B15" s="219" t="s">
        <v>100</v>
      </c>
      <c r="C15" s="262" t="s">
        <v>101</v>
      </c>
      <c r="D15" s="221" t="s">
        <v>89</v>
      </c>
      <c r="E15" s="226">
        <v>6</v>
      </c>
      <c r="F15" s="229">
        <f>H15+J15</f>
        <v>0</v>
      </c>
      <c r="G15" s="230">
        <f>ROUND(E15*F15,2)</f>
        <v>0</v>
      </c>
      <c r="H15" s="230"/>
      <c r="I15" s="230">
        <f>ROUND(E15*H15,2)</f>
        <v>0</v>
      </c>
      <c r="J15" s="230"/>
      <c r="K15" s="230">
        <f>ROUND(E15*J15,2)</f>
        <v>0</v>
      </c>
      <c r="L15" s="230">
        <v>21</v>
      </c>
      <c r="M15" s="230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0</v>
      </c>
      <c r="U15" s="221">
        <f>ROUND(E15*T15,2)</f>
        <v>0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93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2">
        <v>6</v>
      </c>
      <c r="B16" s="219" t="s">
        <v>102</v>
      </c>
      <c r="C16" s="262" t="s">
        <v>103</v>
      </c>
      <c r="D16" s="221" t="s">
        <v>89</v>
      </c>
      <c r="E16" s="226">
        <v>6</v>
      </c>
      <c r="F16" s="229">
        <f>H16+J16</f>
        <v>0</v>
      </c>
      <c r="G16" s="230">
        <f>ROUND(E16*F16,2)</f>
        <v>0</v>
      </c>
      <c r="H16" s="230"/>
      <c r="I16" s="230">
        <f>ROUND(E16*H16,2)</f>
        <v>0</v>
      </c>
      <c r="J16" s="230"/>
      <c r="K16" s="230">
        <f>ROUND(E16*J16,2)</f>
        <v>0</v>
      </c>
      <c r="L16" s="230">
        <v>21</v>
      </c>
      <c r="M16" s="230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2.2833299999999999</v>
      </c>
      <c r="U16" s="221">
        <f>ROUND(E16*T16,2)</f>
        <v>13.7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90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0.399999999999999" outlineLevel="1" x14ac:dyDescent="0.25">
      <c r="A17" s="212">
        <v>7</v>
      </c>
      <c r="B17" s="219" t="s">
        <v>104</v>
      </c>
      <c r="C17" s="262" t="s">
        <v>105</v>
      </c>
      <c r="D17" s="221" t="s">
        <v>89</v>
      </c>
      <c r="E17" s="226">
        <v>2</v>
      </c>
      <c r="F17" s="229">
        <f>H17+J17</f>
        <v>0</v>
      </c>
      <c r="G17" s="230">
        <f>ROUND(E17*F17,2)</f>
        <v>0</v>
      </c>
      <c r="H17" s="230"/>
      <c r="I17" s="230">
        <f>ROUND(E17*H17,2)</f>
        <v>0</v>
      </c>
      <c r="J17" s="230"/>
      <c r="K17" s="230">
        <f>ROUND(E17*J17,2)</f>
        <v>0</v>
      </c>
      <c r="L17" s="230">
        <v>21</v>
      </c>
      <c r="M17" s="230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</v>
      </c>
      <c r="U17" s="221">
        <f>ROUND(E17*T17,2)</f>
        <v>0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93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2"/>
      <c r="B18" s="219"/>
      <c r="C18" s="263" t="s">
        <v>106</v>
      </c>
      <c r="D18" s="223"/>
      <c r="E18" s="227"/>
      <c r="F18" s="231"/>
      <c r="G18" s="232"/>
      <c r="H18" s="230"/>
      <c r="I18" s="230"/>
      <c r="J18" s="230"/>
      <c r="K18" s="230"/>
      <c r="L18" s="230"/>
      <c r="M18" s="230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95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4" t="str">
        <f>C18</f>
        <v>Hmotnost jednoho reflektoru cca 30kg.</v>
      </c>
      <c r="BB18" s="211"/>
      <c r="BC18" s="211"/>
      <c r="BD18" s="211"/>
      <c r="BE18" s="211"/>
      <c r="BF18" s="211"/>
      <c r="BG18" s="211"/>
      <c r="BH18" s="211"/>
    </row>
    <row r="19" spans="1:60" ht="20.399999999999999" outlineLevel="1" x14ac:dyDescent="0.25">
      <c r="A19" s="212">
        <v>8</v>
      </c>
      <c r="B19" s="219" t="s">
        <v>107</v>
      </c>
      <c r="C19" s="262" t="s">
        <v>108</v>
      </c>
      <c r="D19" s="221" t="s">
        <v>89</v>
      </c>
      <c r="E19" s="226">
        <v>4</v>
      </c>
      <c r="F19" s="229">
        <f>H19+J19</f>
        <v>0</v>
      </c>
      <c r="G19" s="230">
        <f>ROUND(E19*F19,2)</f>
        <v>0</v>
      </c>
      <c r="H19" s="230"/>
      <c r="I19" s="230">
        <f>ROUND(E19*H19,2)</f>
        <v>0</v>
      </c>
      <c r="J19" s="230"/>
      <c r="K19" s="230">
        <f>ROUND(E19*J19,2)</f>
        <v>0</v>
      </c>
      <c r="L19" s="230">
        <v>21</v>
      </c>
      <c r="M19" s="230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0</v>
      </c>
      <c r="U19" s="221">
        <f>ROUND(E19*T19,2)</f>
        <v>0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93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2"/>
      <c r="B20" s="219"/>
      <c r="C20" s="263" t="s">
        <v>106</v>
      </c>
      <c r="D20" s="223"/>
      <c r="E20" s="227"/>
      <c r="F20" s="231"/>
      <c r="G20" s="232"/>
      <c r="H20" s="230"/>
      <c r="I20" s="230"/>
      <c r="J20" s="230"/>
      <c r="K20" s="230"/>
      <c r="L20" s="230"/>
      <c r="M20" s="230"/>
      <c r="N20" s="221"/>
      <c r="O20" s="221"/>
      <c r="P20" s="221"/>
      <c r="Q20" s="221"/>
      <c r="R20" s="221"/>
      <c r="S20" s="221"/>
      <c r="T20" s="222"/>
      <c r="U20" s="221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95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4" t="str">
        <f>C20</f>
        <v>Hmotnost jednoho reflektoru cca 30kg.</v>
      </c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2">
        <v>9</v>
      </c>
      <c r="B21" s="219" t="s">
        <v>109</v>
      </c>
      <c r="C21" s="262" t="s">
        <v>110</v>
      </c>
      <c r="D21" s="221" t="s">
        <v>89</v>
      </c>
      <c r="E21" s="226">
        <v>6</v>
      </c>
      <c r="F21" s="229">
        <f>H21+J21</f>
        <v>0</v>
      </c>
      <c r="G21" s="230">
        <f>ROUND(E21*F21,2)</f>
        <v>0</v>
      </c>
      <c r="H21" s="230"/>
      <c r="I21" s="230">
        <f>ROUND(E21*H21,2)</f>
        <v>0</v>
      </c>
      <c r="J21" s="230"/>
      <c r="K21" s="230">
        <f>ROUND(E21*J21,2)</f>
        <v>0</v>
      </c>
      <c r="L21" s="230">
        <v>21</v>
      </c>
      <c r="M21" s="230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1.42</v>
      </c>
      <c r="U21" s="221">
        <f>ROUND(E21*T21,2)</f>
        <v>8.52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90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2">
        <v>10</v>
      </c>
      <c r="B22" s="219" t="s">
        <v>111</v>
      </c>
      <c r="C22" s="262" t="s">
        <v>112</v>
      </c>
      <c r="D22" s="221" t="s">
        <v>89</v>
      </c>
      <c r="E22" s="226">
        <v>6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21</v>
      </c>
      <c r="M22" s="230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</v>
      </c>
      <c r="U22" s="221">
        <f>ROUND(E22*T22,2)</f>
        <v>0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93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2"/>
      <c r="B23" s="219"/>
      <c r="C23" s="263" t="s">
        <v>113</v>
      </c>
      <c r="D23" s="223"/>
      <c r="E23" s="227"/>
      <c r="F23" s="231"/>
      <c r="G23" s="232"/>
      <c r="H23" s="230"/>
      <c r="I23" s="230"/>
      <c r="J23" s="230"/>
      <c r="K23" s="230"/>
      <c r="L23" s="230"/>
      <c r="M23" s="230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95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4" t="str">
        <f>C23</f>
        <v>Typ svorkovnice dle vzoru Přelouč, svorkovnice v soustavě TN-S.</v>
      </c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12">
        <v>11</v>
      </c>
      <c r="B24" s="219" t="s">
        <v>114</v>
      </c>
      <c r="C24" s="262" t="s">
        <v>115</v>
      </c>
      <c r="D24" s="221" t="s">
        <v>116</v>
      </c>
      <c r="E24" s="226">
        <v>100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2.1000000000000001E-4</v>
      </c>
      <c r="O24" s="221">
        <f>ROUND(E24*N24,5)</f>
        <v>2.1000000000000001E-2</v>
      </c>
      <c r="P24" s="221">
        <v>0</v>
      </c>
      <c r="Q24" s="221">
        <f>ROUND(E24*P24,5)</f>
        <v>0</v>
      </c>
      <c r="R24" s="221"/>
      <c r="S24" s="221"/>
      <c r="T24" s="222">
        <v>9.955E-2</v>
      </c>
      <c r="U24" s="221">
        <f>ROUND(E24*T24,2)</f>
        <v>9.9600000000000009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90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0.399999999999999" outlineLevel="1" x14ac:dyDescent="0.25">
      <c r="A25" s="212">
        <v>12</v>
      </c>
      <c r="B25" s="219" t="s">
        <v>117</v>
      </c>
      <c r="C25" s="262" t="s">
        <v>118</v>
      </c>
      <c r="D25" s="221" t="s">
        <v>116</v>
      </c>
      <c r="E25" s="226">
        <v>250</v>
      </c>
      <c r="F25" s="229">
        <f>H25+J25</f>
        <v>0</v>
      </c>
      <c r="G25" s="230">
        <f>ROUND(E25*F25,2)</f>
        <v>0</v>
      </c>
      <c r="H25" s="230"/>
      <c r="I25" s="230">
        <f>ROUND(E25*H25,2)</f>
        <v>0</v>
      </c>
      <c r="J25" s="230"/>
      <c r="K25" s="230">
        <f>ROUND(E25*J25,2)</f>
        <v>0</v>
      </c>
      <c r="L25" s="230">
        <v>21</v>
      </c>
      <c r="M25" s="230">
        <f>G25*(1+L25/100)</f>
        <v>0</v>
      </c>
      <c r="N25" s="221">
        <v>5.5999999999999995E-4</v>
      </c>
      <c r="O25" s="221">
        <f>ROUND(E25*N25,5)</f>
        <v>0.14000000000000001</v>
      </c>
      <c r="P25" s="221">
        <v>0</v>
      </c>
      <c r="Q25" s="221">
        <f>ROUND(E25*P25,5)</f>
        <v>0</v>
      </c>
      <c r="R25" s="221"/>
      <c r="S25" s="221"/>
      <c r="T25" s="222">
        <v>6.0999999999999999E-2</v>
      </c>
      <c r="U25" s="221">
        <f>ROUND(E25*T25,2)</f>
        <v>15.25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90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12">
        <v>13</v>
      </c>
      <c r="B26" s="219" t="s">
        <v>119</v>
      </c>
      <c r="C26" s="262" t="s">
        <v>120</v>
      </c>
      <c r="D26" s="221" t="s">
        <v>116</v>
      </c>
      <c r="E26" s="226">
        <v>30</v>
      </c>
      <c r="F26" s="229">
        <f>H26+J26</f>
        <v>0</v>
      </c>
      <c r="G26" s="230">
        <f>ROUND(E26*F26,2)</f>
        <v>0</v>
      </c>
      <c r="H26" s="230"/>
      <c r="I26" s="230">
        <f>ROUND(E26*H26,2)</f>
        <v>0</v>
      </c>
      <c r="J26" s="230"/>
      <c r="K26" s="230">
        <f>ROUND(E26*J26,2)</f>
        <v>0</v>
      </c>
      <c r="L26" s="230">
        <v>21</v>
      </c>
      <c r="M26" s="230">
        <f>G26*(1+L26/100)</f>
        <v>0</v>
      </c>
      <c r="N26" s="221">
        <v>9.3000000000000005E-4</v>
      </c>
      <c r="O26" s="221">
        <f>ROUND(E26*N26,5)</f>
        <v>2.7900000000000001E-2</v>
      </c>
      <c r="P26" s="221">
        <v>0</v>
      </c>
      <c r="Q26" s="221">
        <f>ROUND(E26*P26,5)</f>
        <v>0</v>
      </c>
      <c r="R26" s="221"/>
      <c r="S26" s="221"/>
      <c r="T26" s="222">
        <v>7.4060000000000001E-2</v>
      </c>
      <c r="U26" s="221">
        <f>ROUND(E26*T26,2)</f>
        <v>2.2200000000000002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90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2">
        <v>14</v>
      </c>
      <c r="B27" s="219" t="s">
        <v>121</v>
      </c>
      <c r="C27" s="262" t="s">
        <v>122</v>
      </c>
      <c r="D27" s="221" t="s">
        <v>116</v>
      </c>
      <c r="E27" s="226">
        <v>30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21</v>
      </c>
      <c r="M27" s="230">
        <f>G27*(1+L27/100)</f>
        <v>0</v>
      </c>
      <c r="N27" s="221">
        <v>1.9599999999999999E-3</v>
      </c>
      <c r="O27" s="221">
        <f>ROUND(E27*N27,5)</f>
        <v>5.8799999999999998E-2</v>
      </c>
      <c r="P27" s="221">
        <v>0</v>
      </c>
      <c r="Q27" s="221">
        <f>ROUND(E27*P27,5)</f>
        <v>0</v>
      </c>
      <c r="R27" s="221"/>
      <c r="S27" s="221"/>
      <c r="T27" s="222">
        <v>0.18554000000000001</v>
      </c>
      <c r="U27" s="221">
        <f>ROUND(E27*T27,2)</f>
        <v>5.57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90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0.399999999999999" outlineLevel="1" x14ac:dyDescent="0.25">
      <c r="A28" s="212">
        <v>15</v>
      </c>
      <c r="B28" s="219" t="s">
        <v>123</v>
      </c>
      <c r="C28" s="262" t="s">
        <v>124</v>
      </c>
      <c r="D28" s="221" t="s">
        <v>89</v>
      </c>
      <c r="E28" s="226">
        <v>2</v>
      </c>
      <c r="F28" s="229">
        <f>H28+J28</f>
        <v>0</v>
      </c>
      <c r="G28" s="230">
        <f>ROUND(E28*F28,2)</f>
        <v>0</v>
      </c>
      <c r="H28" s="230"/>
      <c r="I28" s="230">
        <f>ROUND(E28*H28,2)</f>
        <v>0</v>
      </c>
      <c r="J28" s="230"/>
      <c r="K28" s="230">
        <f>ROUND(E28*J28,2)</f>
        <v>0</v>
      </c>
      <c r="L28" s="230">
        <v>21</v>
      </c>
      <c r="M28" s="230">
        <f>G28*(1+L28/100)</f>
        <v>0</v>
      </c>
      <c r="N28" s="221">
        <v>2.0000000000000001E-4</v>
      </c>
      <c r="O28" s="221">
        <f>ROUND(E28*N28,5)</f>
        <v>4.0000000000000002E-4</v>
      </c>
      <c r="P28" s="221">
        <v>0</v>
      </c>
      <c r="Q28" s="221">
        <f>ROUND(E28*P28,5)</f>
        <v>0</v>
      </c>
      <c r="R28" s="221"/>
      <c r="S28" s="221"/>
      <c r="T28" s="222">
        <v>3.7949999999999999</v>
      </c>
      <c r="U28" s="221">
        <f>ROUND(E28*T28,2)</f>
        <v>7.59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90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0.399999999999999" outlineLevel="1" x14ac:dyDescent="0.25">
      <c r="A29" s="212">
        <v>16</v>
      </c>
      <c r="B29" s="219" t="s">
        <v>125</v>
      </c>
      <c r="C29" s="262" t="s">
        <v>126</v>
      </c>
      <c r="D29" s="221" t="s">
        <v>116</v>
      </c>
      <c r="E29" s="226">
        <v>220</v>
      </c>
      <c r="F29" s="229">
        <f>H29+J29</f>
        <v>0</v>
      </c>
      <c r="G29" s="230">
        <f>ROUND(E29*F29,2)</f>
        <v>0</v>
      </c>
      <c r="H29" s="230"/>
      <c r="I29" s="230">
        <f>ROUND(E29*H29,2)</f>
        <v>0</v>
      </c>
      <c r="J29" s="230"/>
      <c r="K29" s="230">
        <f>ROUND(E29*J29,2)</f>
        <v>0</v>
      </c>
      <c r="L29" s="230">
        <v>21</v>
      </c>
      <c r="M29" s="230">
        <f>G29*(1+L29/100)</f>
        <v>0</v>
      </c>
      <c r="N29" s="221">
        <v>9.8999999999999999E-4</v>
      </c>
      <c r="O29" s="221">
        <f>ROUND(E29*N29,5)</f>
        <v>0.21779999999999999</v>
      </c>
      <c r="P29" s="221">
        <v>0</v>
      </c>
      <c r="Q29" s="221">
        <f>ROUND(E29*P29,5)</f>
        <v>0</v>
      </c>
      <c r="R29" s="221"/>
      <c r="S29" s="221"/>
      <c r="T29" s="222">
        <v>0.08</v>
      </c>
      <c r="U29" s="221">
        <f>ROUND(E29*T29,2)</f>
        <v>17.600000000000001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90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0.399999999999999" outlineLevel="1" x14ac:dyDescent="0.25">
      <c r="A30" s="212">
        <v>17</v>
      </c>
      <c r="B30" s="219" t="s">
        <v>127</v>
      </c>
      <c r="C30" s="262" t="s">
        <v>128</v>
      </c>
      <c r="D30" s="221" t="s">
        <v>89</v>
      </c>
      <c r="E30" s="226">
        <v>7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21</v>
      </c>
      <c r="M30" s="230">
        <f>G30*(1+L30/100)</f>
        <v>0</v>
      </c>
      <c r="N30" s="221">
        <v>1.1E-4</v>
      </c>
      <c r="O30" s="221">
        <f>ROUND(E30*N30,5)</f>
        <v>7.6999999999999996E-4</v>
      </c>
      <c r="P30" s="221">
        <v>0</v>
      </c>
      <c r="Q30" s="221">
        <f>ROUND(E30*P30,5)</f>
        <v>0</v>
      </c>
      <c r="R30" s="221"/>
      <c r="S30" s="221"/>
      <c r="T30" s="222">
        <v>0.24</v>
      </c>
      <c r="U30" s="221">
        <f>ROUND(E30*T30,2)</f>
        <v>1.68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90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0.399999999999999" outlineLevel="1" x14ac:dyDescent="0.25">
      <c r="A31" s="212">
        <v>18</v>
      </c>
      <c r="B31" s="219" t="s">
        <v>129</v>
      </c>
      <c r="C31" s="262" t="s">
        <v>130</v>
      </c>
      <c r="D31" s="221" t="s">
        <v>89</v>
      </c>
      <c r="E31" s="226">
        <v>40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21</v>
      </c>
      <c r="M31" s="230">
        <f>G31*(1+L31/100)</f>
        <v>0</v>
      </c>
      <c r="N31" s="221">
        <v>1.2999999999999999E-4</v>
      </c>
      <c r="O31" s="221">
        <f>ROUND(E31*N31,5)</f>
        <v>5.1999999999999998E-3</v>
      </c>
      <c r="P31" s="221">
        <v>0</v>
      </c>
      <c r="Q31" s="221">
        <f>ROUND(E31*P31,5)</f>
        <v>0</v>
      </c>
      <c r="R31" s="221"/>
      <c r="S31" s="221"/>
      <c r="T31" s="222">
        <v>0.35</v>
      </c>
      <c r="U31" s="221">
        <f>ROUND(E31*T31,2)</f>
        <v>14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90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2">
        <v>19</v>
      </c>
      <c r="B32" s="219" t="s">
        <v>131</v>
      </c>
      <c r="C32" s="262" t="s">
        <v>132</v>
      </c>
      <c r="D32" s="221" t="s">
        <v>89</v>
      </c>
      <c r="E32" s="226">
        <v>40</v>
      </c>
      <c r="F32" s="229">
        <f>H32+J32</f>
        <v>0</v>
      </c>
      <c r="G32" s="230">
        <f>ROUND(E32*F32,2)</f>
        <v>0</v>
      </c>
      <c r="H32" s="230"/>
      <c r="I32" s="230">
        <f>ROUND(E32*H32,2)</f>
        <v>0</v>
      </c>
      <c r="J32" s="230"/>
      <c r="K32" s="230">
        <f>ROUND(E32*J32,2)</f>
        <v>0</v>
      </c>
      <c r="L32" s="230">
        <v>21</v>
      </c>
      <c r="M32" s="230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0.08</v>
      </c>
      <c r="U32" s="221">
        <f>ROUND(E32*T32,2)</f>
        <v>3.2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90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12">
        <v>20</v>
      </c>
      <c r="B33" s="219" t="s">
        <v>133</v>
      </c>
      <c r="C33" s="262" t="s">
        <v>134</v>
      </c>
      <c r="D33" s="221" t="s">
        <v>89</v>
      </c>
      <c r="E33" s="226">
        <v>6</v>
      </c>
      <c r="F33" s="229">
        <f>H33+J33</f>
        <v>0</v>
      </c>
      <c r="G33" s="230">
        <f>ROUND(E33*F33,2)</f>
        <v>0</v>
      </c>
      <c r="H33" s="230"/>
      <c r="I33" s="230">
        <f>ROUND(E33*H33,2)</f>
        <v>0</v>
      </c>
      <c r="J33" s="230"/>
      <c r="K33" s="230">
        <f>ROUND(E33*J33,2)</f>
        <v>0</v>
      </c>
      <c r="L33" s="230">
        <v>21</v>
      </c>
      <c r="M33" s="230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0.08</v>
      </c>
      <c r="U33" s="221">
        <f>ROUND(E33*T33,2)</f>
        <v>0.48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90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2">
        <v>21</v>
      </c>
      <c r="B34" s="219" t="s">
        <v>135</v>
      </c>
      <c r="C34" s="262" t="s">
        <v>136</v>
      </c>
      <c r="D34" s="221" t="s">
        <v>89</v>
      </c>
      <c r="E34" s="226">
        <v>6</v>
      </c>
      <c r="F34" s="229">
        <f>H34+J34</f>
        <v>0</v>
      </c>
      <c r="G34" s="230">
        <f>ROUND(E34*F34,2)</f>
        <v>0</v>
      </c>
      <c r="H34" s="230"/>
      <c r="I34" s="230">
        <f>ROUND(E34*H34,2)</f>
        <v>0</v>
      </c>
      <c r="J34" s="230"/>
      <c r="K34" s="230">
        <f>ROUND(E34*J34,2)</f>
        <v>0</v>
      </c>
      <c r="L34" s="230">
        <v>21</v>
      </c>
      <c r="M34" s="230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0</v>
      </c>
      <c r="U34" s="221">
        <f>ROUND(E34*T34,2)</f>
        <v>0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93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2">
        <v>22</v>
      </c>
      <c r="B35" s="219" t="s">
        <v>137</v>
      </c>
      <c r="C35" s="262" t="s">
        <v>138</v>
      </c>
      <c r="D35" s="221" t="s">
        <v>116</v>
      </c>
      <c r="E35" s="226">
        <v>6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21</v>
      </c>
      <c r="M35" s="230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1.28571428571429</v>
      </c>
      <c r="U35" s="221">
        <f>ROUND(E35*T35,2)</f>
        <v>7.71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90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12">
        <v>23</v>
      </c>
      <c r="B36" s="219" t="s">
        <v>139</v>
      </c>
      <c r="C36" s="262" t="s">
        <v>140</v>
      </c>
      <c r="D36" s="221" t="s">
        <v>89</v>
      </c>
      <c r="E36" s="226">
        <v>6</v>
      </c>
      <c r="F36" s="229">
        <f>H36+J36</f>
        <v>0</v>
      </c>
      <c r="G36" s="230">
        <f>ROUND(E36*F36,2)</f>
        <v>0</v>
      </c>
      <c r="H36" s="230"/>
      <c r="I36" s="230">
        <f>ROUND(E36*H36,2)</f>
        <v>0</v>
      </c>
      <c r="J36" s="230"/>
      <c r="K36" s="230">
        <f>ROUND(E36*J36,2)</f>
        <v>0</v>
      </c>
      <c r="L36" s="230">
        <v>21</v>
      </c>
      <c r="M36" s="230">
        <f>G36*(1+L36/100)</f>
        <v>0</v>
      </c>
      <c r="N36" s="221">
        <v>0</v>
      </c>
      <c r="O36" s="221">
        <f>ROUND(E36*N36,5)</f>
        <v>0</v>
      </c>
      <c r="P36" s="221">
        <v>0</v>
      </c>
      <c r="Q36" s="221">
        <f>ROUND(E36*P36,5)</f>
        <v>0</v>
      </c>
      <c r="R36" s="221"/>
      <c r="S36" s="221"/>
      <c r="T36" s="222">
        <v>0</v>
      </c>
      <c r="U36" s="221">
        <f>ROUND(E36*T36,2)</f>
        <v>0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93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12">
        <v>24</v>
      </c>
      <c r="B37" s="219" t="s">
        <v>141</v>
      </c>
      <c r="C37" s="262" t="s">
        <v>142</v>
      </c>
      <c r="D37" s="221" t="s">
        <v>89</v>
      </c>
      <c r="E37" s="226">
        <v>60</v>
      </c>
      <c r="F37" s="229">
        <f>H37+J37</f>
        <v>0</v>
      </c>
      <c r="G37" s="230">
        <f>ROUND(E37*F37,2)</f>
        <v>0</v>
      </c>
      <c r="H37" s="230"/>
      <c r="I37" s="230">
        <f>ROUND(E37*H37,2)</f>
        <v>0</v>
      </c>
      <c r="J37" s="230"/>
      <c r="K37" s="230">
        <f>ROUND(E37*J37,2)</f>
        <v>0</v>
      </c>
      <c r="L37" s="230">
        <v>21</v>
      </c>
      <c r="M37" s="230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0.08</v>
      </c>
      <c r="U37" s="221">
        <f>ROUND(E37*T37,2)</f>
        <v>4.8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90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12">
        <v>25</v>
      </c>
      <c r="B38" s="219" t="s">
        <v>143</v>
      </c>
      <c r="C38" s="262" t="s">
        <v>144</v>
      </c>
      <c r="D38" s="221" t="s">
        <v>89</v>
      </c>
      <c r="E38" s="226">
        <v>40</v>
      </c>
      <c r="F38" s="229">
        <f>H38+J38</f>
        <v>0</v>
      </c>
      <c r="G38" s="230">
        <f>ROUND(E38*F38,2)</f>
        <v>0</v>
      </c>
      <c r="H38" s="230"/>
      <c r="I38" s="230">
        <f>ROUND(E38*H38,2)</f>
        <v>0</v>
      </c>
      <c r="J38" s="230"/>
      <c r="K38" s="230">
        <f>ROUND(E38*J38,2)</f>
        <v>0</v>
      </c>
      <c r="L38" s="230">
        <v>21</v>
      </c>
      <c r="M38" s="230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5.0500000000000003E-2</v>
      </c>
      <c r="U38" s="221">
        <f>ROUND(E38*T38,2)</f>
        <v>2.02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90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0.399999999999999" outlineLevel="1" x14ac:dyDescent="0.25">
      <c r="A39" s="212">
        <v>26</v>
      </c>
      <c r="B39" s="219" t="s">
        <v>145</v>
      </c>
      <c r="C39" s="262" t="s">
        <v>146</v>
      </c>
      <c r="D39" s="221" t="s">
        <v>89</v>
      </c>
      <c r="E39" s="226">
        <v>6</v>
      </c>
      <c r="F39" s="229">
        <f>H39+J39</f>
        <v>0</v>
      </c>
      <c r="G39" s="230">
        <f>ROUND(E39*F39,2)</f>
        <v>0</v>
      </c>
      <c r="H39" s="230"/>
      <c r="I39" s="230">
        <f>ROUND(E39*H39,2)</f>
        <v>0</v>
      </c>
      <c r="J39" s="230"/>
      <c r="K39" s="230">
        <f>ROUND(E39*J39,2)</f>
        <v>0</v>
      </c>
      <c r="L39" s="230">
        <v>21</v>
      </c>
      <c r="M39" s="230">
        <f>G39*(1+L39/100)</f>
        <v>0</v>
      </c>
      <c r="N39" s="221">
        <v>1.4999999999999999E-4</v>
      </c>
      <c r="O39" s="221">
        <f>ROUND(E39*N39,5)</f>
        <v>8.9999999999999998E-4</v>
      </c>
      <c r="P39" s="221">
        <v>0</v>
      </c>
      <c r="Q39" s="221">
        <f>ROUND(E39*P39,5)</f>
        <v>0</v>
      </c>
      <c r="R39" s="221"/>
      <c r="S39" s="221"/>
      <c r="T39" s="222">
        <v>0.09</v>
      </c>
      <c r="U39" s="221">
        <f>ROUND(E39*T39,2)</f>
        <v>0.54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90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0.399999999999999" outlineLevel="1" x14ac:dyDescent="0.25">
      <c r="A40" s="212">
        <v>27</v>
      </c>
      <c r="B40" s="219" t="s">
        <v>147</v>
      </c>
      <c r="C40" s="262" t="s">
        <v>148</v>
      </c>
      <c r="D40" s="221" t="s">
        <v>116</v>
      </c>
      <c r="E40" s="226">
        <v>6</v>
      </c>
      <c r="F40" s="229">
        <f>H40+J40</f>
        <v>0</v>
      </c>
      <c r="G40" s="230">
        <f>ROUND(E40*F40,2)</f>
        <v>0</v>
      </c>
      <c r="H40" s="230"/>
      <c r="I40" s="230">
        <f>ROUND(E40*H40,2)</f>
        <v>0</v>
      </c>
      <c r="J40" s="230"/>
      <c r="K40" s="230">
        <f>ROUND(E40*J40,2)</f>
        <v>0</v>
      </c>
      <c r="L40" s="230">
        <v>21</v>
      </c>
      <c r="M40" s="230">
        <f>G40*(1+L40/100)</f>
        <v>0</v>
      </c>
      <c r="N40" s="221">
        <v>1.4999999999999999E-4</v>
      </c>
      <c r="O40" s="221">
        <f>ROUND(E40*N40,5)</f>
        <v>8.9999999999999998E-4</v>
      </c>
      <c r="P40" s="221">
        <v>0</v>
      </c>
      <c r="Q40" s="221">
        <f>ROUND(E40*P40,5)</f>
        <v>0</v>
      </c>
      <c r="R40" s="221"/>
      <c r="S40" s="221"/>
      <c r="T40" s="222">
        <v>0.09</v>
      </c>
      <c r="U40" s="221">
        <f>ROUND(E40*T40,2)</f>
        <v>0.54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90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12">
        <v>28</v>
      </c>
      <c r="B41" s="219" t="s">
        <v>149</v>
      </c>
      <c r="C41" s="262" t="s">
        <v>150</v>
      </c>
      <c r="D41" s="221" t="s">
        <v>89</v>
      </c>
      <c r="E41" s="226">
        <v>1</v>
      </c>
      <c r="F41" s="229">
        <f>H41+J41</f>
        <v>0</v>
      </c>
      <c r="G41" s="230">
        <f>ROUND(E41*F41,2)</f>
        <v>0</v>
      </c>
      <c r="H41" s="230"/>
      <c r="I41" s="230">
        <f>ROUND(E41*H41,2)</f>
        <v>0</v>
      </c>
      <c r="J41" s="230"/>
      <c r="K41" s="230">
        <f>ROUND(E41*J41,2)</f>
        <v>0</v>
      </c>
      <c r="L41" s="230">
        <v>21</v>
      </c>
      <c r="M41" s="230">
        <f>G41*(1+L41/100)</f>
        <v>0</v>
      </c>
      <c r="N41" s="221">
        <v>0</v>
      </c>
      <c r="O41" s="221">
        <f>ROUND(E41*N41,5)</f>
        <v>0</v>
      </c>
      <c r="P41" s="221">
        <v>0</v>
      </c>
      <c r="Q41" s="221">
        <f>ROUND(E41*P41,5)</f>
        <v>0</v>
      </c>
      <c r="R41" s="221"/>
      <c r="S41" s="221"/>
      <c r="T41" s="222">
        <v>0.75949999999999995</v>
      </c>
      <c r="U41" s="221">
        <f>ROUND(E41*T41,2)</f>
        <v>0.76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90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2">
        <v>29</v>
      </c>
      <c r="B42" s="219" t="s">
        <v>135</v>
      </c>
      <c r="C42" s="262" t="s">
        <v>151</v>
      </c>
      <c r="D42" s="221" t="s">
        <v>89</v>
      </c>
      <c r="E42" s="226">
        <v>1</v>
      </c>
      <c r="F42" s="229">
        <f>H42+J42</f>
        <v>0</v>
      </c>
      <c r="G42" s="230">
        <f>ROUND(E42*F42,2)</f>
        <v>0</v>
      </c>
      <c r="H42" s="230"/>
      <c r="I42" s="230">
        <f>ROUND(E42*H42,2)</f>
        <v>0</v>
      </c>
      <c r="J42" s="230"/>
      <c r="K42" s="230">
        <f>ROUND(E42*J42,2)</f>
        <v>0</v>
      </c>
      <c r="L42" s="230">
        <v>21</v>
      </c>
      <c r="M42" s="230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93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12"/>
      <c r="B43" s="219"/>
      <c r="C43" s="263" t="s">
        <v>152</v>
      </c>
      <c r="D43" s="223"/>
      <c r="E43" s="227"/>
      <c r="F43" s="231"/>
      <c r="G43" s="232"/>
      <c r="H43" s="230"/>
      <c r="I43" s="230"/>
      <c r="J43" s="230"/>
      <c r="K43" s="230"/>
      <c r="L43" s="230"/>
      <c r="M43" s="230"/>
      <c r="N43" s="221"/>
      <c r="O43" s="221"/>
      <c r="P43" s="221"/>
      <c r="Q43" s="221"/>
      <c r="R43" s="221"/>
      <c r="S43" s="221"/>
      <c r="T43" s="222"/>
      <c r="U43" s="221"/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95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4" t="str">
        <f>C43</f>
        <v>Položka obsahuje:</v>
      </c>
      <c r="BB43" s="211"/>
      <c r="BC43" s="211"/>
      <c r="BD43" s="211"/>
      <c r="BE43" s="211"/>
      <c r="BF43" s="211"/>
      <c r="BG43" s="211"/>
      <c r="BH43" s="211"/>
    </row>
    <row r="44" spans="1:60" ht="21" outlineLevel="1" x14ac:dyDescent="0.25">
      <c r="A44" s="212"/>
      <c r="B44" s="219"/>
      <c r="C44" s="263" t="s">
        <v>153</v>
      </c>
      <c r="D44" s="223"/>
      <c r="E44" s="227"/>
      <c r="F44" s="231"/>
      <c r="G44" s="232"/>
      <c r="H44" s="230"/>
      <c r="I44" s="230"/>
      <c r="J44" s="230"/>
      <c r="K44" s="230"/>
      <c r="L44" s="230"/>
      <c r="M44" s="230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95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4" t="str">
        <f>C44</f>
        <v>Nástěnný plastový rozváděč, min. 50MOD. Rozváděč uzamykatelný na FAB a s krycím panelem pro umístění vypínačů osvětlení. Předpokládané rozměry cca  ŠxVxD = 400x600x250. IP54/20, In=32A.</v>
      </c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2"/>
      <c r="B45" s="219"/>
      <c r="C45" s="263" t="s">
        <v>154</v>
      </c>
      <c r="D45" s="223"/>
      <c r="E45" s="227"/>
      <c r="F45" s="231"/>
      <c r="G45" s="232"/>
      <c r="H45" s="230"/>
      <c r="I45" s="230"/>
      <c r="J45" s="230"/>
      <c r="K45" s="230"/>
      <c r="L45" s="230"/>
      <c r="M45" s="230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95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4" t="str">
        <f>C45</f>
        <v>1x jistič 32C/3</v>
      </c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/>
      <c r="B46" s="219"/>
      <c r="C46" s="263" t="s">
        <v>155</v>
      </c>
      <c r="D46" s="223"/>
      <c r="E46" s="227"/>
      <c r="F46" s="231"/>
      <c r="G46" s="232"/>
      <c r="H46" s="230"/>
      <c r="I46" s="230"/>
      <c r="J46" s="230"/>
      <c r="K46" s="230"/>
      <c r="L46" s="230"/>
      <c r="M46" s="230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95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4" t="str">
        <f>C46</f>
        <v>2x jistič 16C/3</v>
      </c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2"/>
      <c r="B47" s="219"/>
      <c r="C47" s="263" t="s">
        <v>156</v>
      </c>
      <c r="D47" s="223"/>
      <c r="E47" s="227"/>
      <c r="F47" s="231"/>
      <c r="G47" s="232"/>
      <c r="H47" s="230"/>
      <c r="I47" s="230"/>
      <c r="J47" s="230"/>
      <c r="K47" s="230"/>
      <c r="L47" s="230"/>
      <c r="M47" s="230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95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4" t="str">
        <f>C47</f>
        <v>1x jistič 2B/1</v>
      </c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2"/>
      <c r="B48" s="219"/>
      <c r="C48" s="263" t="s">
        <v>157</v>
      </c>
      <c r="D48" s="223"/>
      <c r="E48" s="227"/>
      <c r="F48" s="231"/>
      <c r="G48" s="232"/>
      <c r="H48" s="230"/>
      <c r="I48" s="230"/>
      <c r="J48" s="230"/>
      <c r="K48" s="230"/>
      <c r="L48" s="230"/>
      <c r="M48" s="230"/>
      <c r="N48" s="221"/>
      <c r="O48" s="221"/>
      <c r="P48" s="221"/>
      <c r="Q48" s="221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95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4" t="str">
        <f>C48</f>
        <v>1x chránič s nadproud. ochranou 16B/2/30mA</v>
      </c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12"/>
      <c r="B49" s="219"/>
      <c r="C49" s="263" t="s">
        <v>158</v>
      </c>
      <c r="D49" s="223"/>
      <c r="E49" s="227"/>
      <c r="F49" s="231"/>
      <c r="G49" s="232"/>
      <c r="H49" s="230"/>
      <c r="I49" s="230"/>
      <c r="J49" s="230"/>
      <c r="K49" s="230"/>
      <c r="L49" s="230"/>
      <c r="M49" s="230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95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4" t="str">
        <f>C49</f>
        <v>6x stykač 40A/1p/230V</v>
      </c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12"/>
      <c r="B50" s="219"/>
      <c r="C50" s="263" t="s">
        <v>159</v>
      </c>
      <c r="D50" s="223"/>
      <c r="E50" s="227"/>
      <c r="F50" s="231"/>
      <c r="G50" s="232"/>
      <c r="H50" s="230"/>
      <c r="I50" s="230"/>
      <c r="J50" s="230"/>
      <c r="K50" s="230"/>
      <c r="L50" s="230"/>
      <c r="M50" s="230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95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4" t="str">
        <f>C50</f>
        <v>4x vypínač na panel 230V/10A</v>
      </c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12"/>
      <c r="B51" s="219"/>
      <c r="C51" s="263" t="s">
        <v>160</v>
      </c>
      <c r="D51" s="223"/>
      <c r="E51" s="227"/>
      <c r="F51" s="231"/>
      <c r="G51" s="232"/>
      <c r="H51" s="230"/>
      <c r="I51" s="230"/>
      <c r="J51" s="230"/>
      <c r="K51" s="230"/>
      <c r="L51" s="230"/>
      <c r="M51" s="230"/>
      <c r="N51" s="221"/>
      <c r="O51" s="221"/>
      <c r="P51" s="221"/>
      <c r="Q51" s="221"/>
      <c r="R51" s="221"/>
      <c r="S51" s="221"/>
      <c r="T51" s="222"/>
      <c r="U51" s="221"/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95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4" t="str">
        <f>C51</f>
        <v>svorky a drobné příslušenství.</v>
      </c>
      <c r="BB51" s="211"/>
      <c r="BC51" s="211"/>
      <c r="BD51" s="211"/>
      <c r="BE51" s="211"/>
      <c r="BF51" s="211"/>
      <c r="BG51" s="211"/>
      <c r="BH51" s="211"/>
    </row>
    <row r="52" spans="1:60" ht="20.399999999999999" outlineLevel="1" x14ac:dyDescent="0.25">
      <c r="A52" s="212">
        <v>30</v>
      </c>
      <c r="B52" s="219" t="s">
        <v>161</v>
      </c>
      <c r="C52" s="262" t="s">
        <v>162</v>
      </c>
      <c r="D52" s="221" t="s">
        <v>89</v>
      </c>
      <c r="E52" s="226">
        <v>1</v>
      </c>
      <c r="F52" s="229">
        <f>H52+J52</f>
        <v>0</v>
      </c>
      <c r="G52" s="230">
        <f>ROUND(E52*F52,2)</f>
        <v>0</v>
      </c>
      <c r="H52" s="230"/>
      <c r="I52" s="230">
        <f>ROUND(E52*H52,2)</f>
        <v>0</v>
      </c>
      <c r="J52" s="230"/>
      <c r="K52" s="230">
        <f>ROUND(E52*J52,2)</f>
        <v>0</v>
      </c>
      <c r="L52" s="230">
        <v>21</v>
      </c>
      <c r="M52" s="230">
        <f>G52*(1+L52/100)</f>
        <v>0</v>
      </c>
      <c r="N52" s="221">
        <v>7.0000000000000001E-3</v>
      </c>
      <c r="O52" s="221">
        <f>ROUND(E52*N52,5)</f>
        <v>7.0000000000000001E-3</v>
      </c>
      <c r="P52" s="221">
        <v>0</v>
      </c>
      <c r="Q52" s="221">
        <f>ROUND(E52*P52,5)</f>
        <v>0</v>
      </c>
      <c r="R52" s="221"/>
      <c r="S52" s="221"/>
      <c r="T52" s="222">
        <v>0.66</v>
      </c>
      <c r="U52" s="221">
        <f>ROUND(E52*T52,2)</f>
        <v>0.66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90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12"/>
      <c r="B53" s="219"/>
      <c r="C53" s="263" t="s">
        <v>163</v>
      </c>
      <c r="D53" s="223"/>
      <c r="E53" s="227"/>
      <c r="F53" s="231"/>
      <c r="G53" s="232"/>
      <c r="H53" s="230"/>
      <c r="I53" s="230"/>
      <c r="J53" s="230"/>
      <c r="K53" s="230"/>
      <c r="L53" s="230"/>
      <c r="M53" s="230"/>
      <c r="N53" s="221"/>
      <c r="O53" s="221"/>
      <c r="P53" s="221"/>
      <c r="Q53" s="221"/>
      <c r="R53" s="221"/>
      <c r="S53" s="221"/>
      <c r="T53" s="222"/>
      <c r="U53" s="221"/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95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4" t="str">
        <f>C53</f>
        <v>Jedná se o typový pilíř přípojkové smyčkové skříně (SS100).</v>
      </c>
      <c r="BB53" s="211"/>
      <c r="BC53" s="211"/>
      <c r="BD53" s="211"/>
      <c r="BE53" s="211"/>
      <c r="BF53" s="211"/>
      <c r="BG53" s="211"/>
      <c r="BH53" s="211"/>
    </row>
    <row r="54" spans="1:60" x14ac:dyDescent="0.25">
      <c r="A54" s="213" t="s">
        <v>85</v>
      </c>
      <c r="B54" s="220" t="s">
        <v>54</v>
      </c>
      <c r="C54" s="264" t="s">
        <v>55</v>
      </c>
      <c r="D54" s="224"/>
      <c r="E54" s="228"/>
      <c r="F54" s="233"/>
      <c r="G54" s="233">
        <f>SUMIF(AE55:AE86,"&lt;&gt;NOR",G55:G86)</f>
        <v>0</v>
      </c>
      <c r="H54" s="233"/>
      <c r="I54" s="233">
        <f>SUM(I55:I86)</f>
        <v>0</v>
      </c>
      <c r="J54" s="233"/>
      <c r="K54" s="233">
        <f>SUM(K55:K86)</f>
        <v>0</v>
      </c>
      <c r="L54" s="233"/>
      <c r="M54" s="233">
        <f>SUM(M55:M86)</f>
        <v>0</v>
      </c>
      <c r="N54" s="224"/>
      <c r="O54" s="224">
        <f>SUM(O55:O86)</f>
        <v>51.343390000000007</v>
      </c>
      <c r="P54" s="224"/>
      <c r="Q54" s="224">
        <f>SUM(Q55:Q86)</f>
        <v>0.54</v>
      </c>
      <c r="R54" s="224"/>
      <c r="S54" s="224"/>
      <c r="T54" s="225"/>
      <c r="U54" s="224">
        <f>SUM(U55:U86)</f>
        <v>205.02999999999994</v>
      </c>
      <c r="AE54" t="s">
        <v>86</v>
      </c>
    </row>
    <row r="55" spans="1:60" outlineLevel="1" x14ac:dyDescent="0.25">
      <c r="A55" s="212">
        <v>31</v>
      </c>
      <c r="B55" s="219" t="s">
        <v>164</v>
      </c>
      <c r="C55" s="262" t="s">
        <v>165</v>
      </c>
      <c r="D55" s="221" t="s">
        <v>116</v>
      </c>
      <c r="E55" s="226">
        <v>60</v>
      </c>
      <c r="F55" s="229">
        <f>H55+J55</f>
        <v>0</v>
      </c>
      <c r="G55" s="230">
        <f>ROUND(E55*F55,2)</f>
        <v>0</v>
      </c>
      <c r="H55" s="230"/>
      <c r="I55" s="230">
        <f>ROUND(E55*H55,2)</f>
        <v>0</v>
      </c>
      <c r="J55" s="230"/>
      <c r="K55" s="230">
        <f>ROUND(E55*J55,2)</f>
        <v>0</v>
      </c>
      <c r="L55" s="230">
        <v>21</v>
      </c>
      <c r="M55" s="230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1.1128899999999999</v>
      </c>
      <c r="U55" s="221">
        <f>ROUND(E55*T55,2)</f>
        <v>66.77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90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12">
        <v>32</v>
      </c>
      <c r="B56" s="219" t="s">
        <v>166</v>
      </c>
      <c r="C56" s="262" t="s">
        <v>167</v>
      </c>
      <c r="D56" s="221" t="s">
        <v>116</v>
      </c>
      <c r="E56" s="226">
        <v>60</v>
      </c>
      <c r="F56" s="229">
        <f>H56+J56</f>
        <v>0</v>
      </c>
      <c r="G56" s="230">
        <f>ROUND(E56*F56,2)</f>
        <v>0</v>
      </c>
      <c r="H56" s="230"/>
      <c r="I56" s="230">
        <f>ROUND(E56*H56,2)</f>
        <v>0</v>
      </c>
      <c r="J56" s="230"/>
      <c r="K56" s="230">
        <f>ROUND(E56*J56,2)</f>
        <v>0</v>
      </c>
      <c r="L56" s="230">
        <v>21</v>
      </c>
      <c r="M56" s="230">
        <f>G56*(1+L56/100)</f>
        <v>0</v>
      </c>
      <c r="N56" s="221">
        <v>0</v>
      </c>
      <c r="O56" s="221">
        <f>ROUND(E56*N56,5)</f>
        <v>0</v>
      </c>
      <c r="P56" s="221">
        <v>0</v>
      </c>
      <c r="Q56" s="221">
        <f>ROUND(E56*P56,5)</f>
        <v>0</v>
      </c>
      <c r="R56" s="221"/>
      <c r="S56" s="221"/>
      <c r="T56" s="222">
        <v>8.5050000000000001E-2</v>
      </c>
      <c r="U56" s="221">
        <f>ROUND(E56*T56,2)</f>
        <v>5.0999999999999996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90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2">
        <v>33</v>
      </c>
      <c r="B57" s="219" t="s">
        <v>168</v>
      </c>
      <c r="C57" s="262" t="s">
        <v>169</v>
      </c>
      <c r="D57" s="221" t="s">
        <v>116</v>
      </c>
      <c r="E57" s="226">
        <v>120</v>
      </c>
      <c r="F57" s="229">
        <f>H57+J57</f>
        <v>0</v>
      </c>
      <c r="G57" s="230">
        <f>ROUND(E57*F57,2)</f>
        <v>0</v>
      </c>
      <c r="H57" s="230"/>
      <c r="I57" s="230">
        <f>ROUND(E57*H57,2)</f>
        <v>0</v>
      </c>
      <c r="J57" s="230"/>
      <c r="K57" s="230">
        <f>ROUND(E57*J57,2)</f>
        <v>0</v>
      </c>
      <c r="L57" s="230">
        <v>21</v>
      </c>
      <c r="M57" s="230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0.21815000000000001</v>
      </c>
      <c r="U57" s="221">
        <f>ROUND(E57*T57,2)</f>
        <v>26.18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90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2">
        <v>34</v>
      </c>
      <c r="B58" s="219" t="s">
        <v>170</v>
      </c>
      <c r="C58" s="262" t="s">
        <v>171</v>
      </c>
      <c r="D58" s="221" t="s">
        <v>116</v>
      </c>
      <c r="E58" s="226">
        <v>0</v>
      </c>
      <c r="F58" s="229">
        <f>H58+J58</f>
        <v>0</v>
      </c>
      <c r="G58" s="230">
        <f>ROUND(E58*F58,2)</f>
        <v>0</v>
      </c>
      <c r="H58" s="230"/>
      <c r="I58" s="230">
        <f>ROUND(E58*H58,2)</f>
        <v>0</v>
      </c>
      <c r="J58" s="230"/>
      <c r="K58" s="230">
        <f>ROUND(E58*J58,2)</f>
        <v>0</v>
      </c>
      <c r="L58" s="230">
        <v>21</v>
      </c>
      <c r="M58" s="230">
        <f>G58*(1+L58/100)</f>
        <v>0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2.1198000000000001</v>
      </c>
      <c r="U58" s="221">
        <f>ROUND(E58*T58,2)</f>
        <v>0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90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2">
        <v>35</v>
      </c>
      <c r="B59" s="219" t="s">
        <v>172</v>
      </c>
      <c r="C59" s="262" t="s">
        <v>173</v>
      </c>
      <c r="D59" s="221" t="s">
        <v>116</v>
      </c>
      <c r="E59" s="226">
        <v>0</v>
      </c>
      <c r="F59" s="229">
        <f>H59+J59</f>
        <v>0</v>
      </c>
      <c r="G59" s="230">
        <f>ROUND(E59*F59,2)</f>
        <v>0</v>
      </c>
      <c r="H59" s="230"/>
      <c r="I59" s="230">
        <f>ROUND(E59*H59,2)</f>
        <v>0</v>
      </c>
      <c r="J59" s="230"/>
      <c r="K59" s="230">
        <f>ROUND(E59*J59,2)</f>
        <v>0</v>
      </c>
      <c r="L59" s="230">
        <v>21</v>
      </c>
      <c r="M59" s="230">
        <f>G59*(1+L59/100)</f>
        <v>0</v>
      </c>
      <c r="N59" s="221">
        <v>0</v>
      </c>
      <c r="O59" s="221">
        <f>ROUND(E59*N59,5)</f>
        <v>0</v>
      </c>
      <c r="P59" s="221">
        <v>0</v>
      </c>
      <c r="Q59" s="221">
        <f>ROUND(E59*P59,5)</f>
        <v>0</v>
      </c>
      <c r="R59" s="221"/>
      <c r="S59" s="221"/>
      <c r="T59" s="222">
        <v>0.503</v>
      </c>
      <c r="U59" s="221">
        <f>ROUND(E59*T59,2)</f>
        <v>0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90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0.399999999999999" outlineLevel="1" x14ac:dyDescent="0.25">
      <c r="A60" s="212">
        <v>36</v>
      </c>
      <c r="B60" s="219" t="s">
        <v>174</v>
      </c>
      <c r="C60" s="262" t="s">
        <v>175</v>
      </c>
      <c r="D60" s="221" t="s">
        <v>116</v>
      </c>
      <c r="E60" s="226">
        <v>150</v>
      </c>
      <c r="F60" s="229">
        <f>H60+J60</f>
        <v>0</v>
      </c>
      <c r="G60" s="230">
        <f>ROUND(E60*F60,2)</f>
        <v>0</v>
      </c>
      <c r="H60" s="230"/>
      <c r="I60" s="230">
        <f>ROUND(E60*H60,2)</f>
        <v>0</v>
      </c>
      <c r="J60" s="230"/>
      <c r="K60" s="230">
        <f>ROUND(E60*J60,2)</f>
        <v>0</v>
      </c>
      <c r="L60" s="230">
        <v>21</v>
      </c>
      <c r="M60" s="230">
        <f>G60*(1+L60/100)</f>
        <v>0</v>
      </c>
      <c r="N60" s="221">
        <v>0.26485999999999998</v>
      </c>
      <c r="O60" s="221">
        <f>ROUND(E60*N60,5)</f>
        <v>39.728999999999999</v>
      </c>
      <c r="P60" s="221">
        <v>0</v>
      </c>
      <c r="Q60" s="221">
        <f>ROUND(E60*P60,5)</f>
        <v>0</v>
      </c>
      <c r="R60" s="221"/>
      <c r="S60" s="221"/>
      <c r="T60" s="222">
        <v>0.11</v>
      </c>
      <c r="U60" s="221">
        <f>ROUND(E60*T60,2)</f>
        <v>16.5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90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31.2" outlineLevel="1" x14ac:dyDescent="0.25">
      <c r="A61" s="212"/>
      <c r="B61" s="219"/>
      <c r="C61" s="263" t="s">
        <v>176</v>
      </c>
      <c r="D61" s="223"/>
      <c r="E61" s="227"/>
      <c r="F61" s="231"/>
      <c r="G61" s="232"/>
      <c r="H61" s="230"/>
      <c r="I61" s="230"/>
      <c r="J61" s="230"/>
      <c r="K61" s="230"/>
      <c r="L61" s="230"/>
      <c r="M61" s="230"/>
      <c r="N61" s="221"/>
      <c r="O61" s="221"/>
      <c r="P61" s="221"/>
      <c r="Q61" s="221"/>
      <c r="R61" s="221"/>
      <c r="S61" s="221"/>
      <c r="T61" s="222"/>
      <c r="U61" s="221"/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95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4" t="str">
        <f>C61</f>
        <v>Zřízení nebo rekonstrukce kabelového lože z kopaného písku. Dodání kopaného písku, přísun písku do rýhy, pokrytí dna rýhy souvislou urovnanou vrstvou písku, krycí vrstva tloušťky 5 nebo 10 cm nad kabelem. Bez zakrytí ochranným, nebo výstražným materiálem.</v>
      </c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2">
        <v>37</v>
      </c>
      <c r="B62" s="219" t="s">
        <v>177</v>
      </c>
      <c r="C62" s="262" t="s">
        <v>178</v>
      </c>
      <c r="D62" s="221" t="s">
        <v>116</v>
      </c>
      <c r="E62" s="226">
        <v>150</v>
      </c>
      <c r="F62" s="229">
        <f>H62+J62</f>
        <v>0</v>
      </c>
      <c r="G62" s="230">
        <f>ROUND(E62*F62,2)</f>
        <v>0</v>
      </c>
      <c r="H62" s="230"/>
      <c r="I62" s="230">
        <f>ROUND(E62*H62,2)</f>
        <v>0</v>
      </c>
      <c r="J62" s="230"/>
      <c r="K62" s="230">
        <f>ROUND(E62*J62,2)</f>
        <v>0</v>
      </c>
      <c r="L62" s="230">
        <v>21</v>
      </c>
      <c r="M62" s="230">
        <f>G62*(1+L62/100)</f>
        <v>0</v>
      </c>
      <c r="N62" s="221">
        <v>3.1E-4</v>
      </c>
      <c r="O62" s="221">
        <f>ROUND(E62*N62,5)</f>
        <v>4.65E-2</v>
      </c>
      <c r="P62" s="221">
        <v>0</v>
      </c>
      <c r="Q62" s="221">
        <f>ROUND(E62*P62,5)</f>
        <v>0</v>
      </c>
      <c r="R62" s="221"/>
      <c r="S62" s="221"/>
      <c r="T62" s="222">
        <v>0.03</v>
      </c>
      <c r="U62" s="221">
        <f>ROUND(E62*T62,2)</f>
        <v>4.5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90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2">
        <v>38</v>
      </c>
      <c r="B63" s="219" t="s">
        <v>179</v>
      </c>
      <c r="C63" s="262" t="s">
        <v>180</v>
      </c>
      <c r="D63" s="221" t="s">
        <v>181</v>
      </c>
      <c r="E63" s="226">
        <v>12</v>
      </c>
      <c r="F63" s="229">
        <f>H63+J63</f>
        <v>0</v>
      </c>
      <c r="G63" s="230">
        <f>ROUND(E63*F63,2)</f>
        <v>0</v>
      </c>
      <c r="H63" s="230"/>
      <c r="I63" s="230">
        <f>ROUND(E63*H63,2)</f>
        <v>0</v>
      </c>
      <c r="J63" s="230"/>
      <c r="K63" s="230">
        <f>ROUND(E63*J63,2)</f>
        <v>0</v>
      </c>
      <c r="L63" s="230">
        <v>21</v>
      </c>
      <c r="M63" s="230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0.80800000000000005</v>
      </c>
      <c r="U63" s="221">
        <f>ROUND(E63*T63,2)</f>
        <v>9.6999999999999993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90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2"/>
      <c r="B64" s="219"/>
      <c r="C64" s="263" t="s">
        <v>182</v>
      </c>
      <c r="D64" s="223"/>
      <c r="E64" s="227"/>
      <c r="F64" s="231"/>
      <c r="G64" s="232"/>
      <c r="H64" s="230"/>
      <c r="I64" s="230"/>
      <c r="J64" s="230"/>
      <c r="K64" s="230"/>
      <c r="L64" s="230"/>
      <c r="M64" s="230"/>
      <c r="N64" s="221"/>
      <c r="O64" s="221"/>
      <c r="P64" s="221"/>
      <c r="Q64" s="221"/>
      <c r="R64" s="221"/>
      <c r="S64" s="221"/>
      <c r="T64" s="222"/>
      <c r="U64" s="221"/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95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4" t="str">
        <f>C64</f>
        <v>Položka zahrnuje také jámu pro pilíř rozpojovací skříně.</v>
      </c>
      <c r="BB64" s="211"/>
      <c r="BC64" s="211"/>
      <c r="BD64" s="211"/>
      <c r="BE64" s="211"/>
      <c r="BF64" s="211"/>
      <c r="BG64" s="211"/>
      <c r="BH64" s="211"/>
    </row>
    <row r="65" spans="1:60" ht="20.399999999999999" outlineLevel="1" x14ac:dyDescent="0.25">
      <c r="A65" s="212">
        <v>39</v>
      </c>
      <c r="B65" s="219" t="s">
        <v>183</v>
      </c>
      <c r="C65" s="262" t="s">
        <v>184</v>
      </c>
      <c r="D65" s="221" t="s">
        <v>89</v>
      </c>
      <c r="E65" s="226">
        <v>6</v>
      </c>
      <c r="F65" s="229">
        <f>H65+J65</f>
        <v>0</v>
      </c>
      <c r="G65" s="230">
        <f>ROUND(E65*F65,2)</f>
        <v>0</v>
      </c>
      <c r="H65" s="230"/>
      <c r="I65" s="230">
        <f>ROUND(E65*H65,2)</f>
        <v>0</v>
      </c>
      <c r="J65" s="230"/>
      <c r="K65" s="230">
        <f>ROUND(E65*J65,2)</f>
        <v>0</v>
      </c>
      <c r="L65" s="230">
        <v>21</v>
      </c>
      <c r="M65" s="230">
        <f>G65*(1+L65/100)</f>
        <v>0</v>
      </c>
      <c r="N65" s="221">
        <v>1.2222999999999999</v>
      </c>
      <c r="O65" s="221">
        <f>ROUND(E65*N65,5)</f>
        <v>7.3338000000000001</v>
      </c>
      <c r="P65" s="221">
        <v>0</v>
      </c>
      <c r="Q65" s="221">
        <f>ROUND(E65*P65,5)</f>
        <v>0</v>
      </c>
      <c r="R65" s="221"/>
      <c r="S65" s="221"/>
      <c r="T65" s="222">
        <v>4.0670000000000002</v>
      </c>
      <c r="U65" s="221">
        <f>ROUND(E65*T65,2)</f>
        <v>24.4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90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1" outlineLevel="1" x14ac:dyDescent="0.25">
      <c r="A66" s="212"/>
      <c r="B66" s="219"/>
      <c r="C66" s="263" t="s">
        <v>185</v>
      </c>
      <c r="D66" s="223"/>
      <c r="E66" s="227"/>
      <c r="F66" s="231"/>
      <c r="G66" s="232"/>
      <c r="H66" s="230"/>
      <c r="I66" s="230"/>
      <c r="J66" s="230"/>
      <c r="K66" s="230"/>
      <c r="L66" s="230"/>
      <c r="M66" s="230"/>
      <c r="N66" s="221"/>
      <c r="O66" s="221"/>
      <c r="P66" s="221"/>
      <c r="Q66" s="221"/>
      <c r="R66" s="221"/>
      <c r="S66" s="221"/>
      <c r="T66" s="222"/>
      <c r="U66" s="221"/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95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4" t="str">
        <f>C66</f>
        <v>Pouzdrový základ pro stožár o vetknutí 1,5m a prům. 219. Základ zhotoven dle statického posouzení, které je přílohou dokumentace. Velikost základu 1,2x1,9m vč. armování.</v>
      </c>
      <c r="BB66" s="211"/>
      <c r="BC66" s="211"/>
      <c r="BD66" s="211"/>
      <c r="BE66" s="211"/>
      <c r="BF66" s="211"/>
      <c r="BG66" s="211"/>
      <c r="BH66" s="211"/>
    </row>
    <row r="67" spans="1:60" ht="41.4" outlineLevel="1" x14ac:dyDescent="0.25">
      <c r="A67" s="212"/>
      <c r="B67" s="219"/>
      <c r="C67" s="263" t="s">
        <v>186</v>
      </c>
      <c r="D67" s="223"/>
      <c r="E67" s="227"/>
      <c r="F67" s="231"/>
      <c r="G67" s="232"/>
      <c r="H67" s="230"/>
      <c r="I67" s="230"/>
      <c r="J67" s="230"/>
      <c r="K67" s="230"/>
      <c r="L67" s="230"/>
      <c r="M67" s="230"/>
      <c r="N67" s="221"/>
      <c r="O67" s="221"/>
      <c r="P67" s="221"/>
      <c r="Q67" s="221"/>
      <c r="R67" s="221"/>
      <c r="S67" s="221"/>
      <c r="T67" s="222"/>
      <c r="U67" s="221"/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95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4" t="str">
        <f>C67</f>
        <v>položka zahrnuje zhotovení vláknocementového pouzdra, uložení podkladového plechu na vybetonované dno, uložení, vyrovnání a zabetonování pouzdra. Vytvoření kabelových prostupů, zabezpečení pouzdra proti zasypání a úrazu osob. Po stavbě stožáru upravení povrchu pouzdrového základu včetně zhotovení spádové betonové desky.</v>
      </c>
      <c r="BB67" s="211"/>
      <c r="BC67" s="211"/>
      <c r="BD67" s="211"/>
      <c r="BE67" s="211"/>
      <c r="BF67" s="211"/>
      <c r="BG67" s="211"/>
      <c r="BH67" s="211"/>
    </row>
    <row r="68" spans="1:60" ht="20.399999999999999" outlineLevel="1" x14ac:dyDescent="0.25">
      <c r="A68" s="212">
        <v>40</v>
      </c>
      <c r="B68" s="219" t="s">
        <v>187</v>
      </c>
      <c r="C68" s="262" t="s">
        <v>188</v>
      </c>
      <c r="D68" s="221" t="s">
        <v>89</v>
      </c>
      <c r="E68" s="226">
        <v>7</v>
      </c>
      <c r="F68" s="229">
        <f>H68+J68</f>
        <v>0</v>
      </c>
      <c r="G68" s="230">
        <f>ROUND(E68*F68,2)</f>
        <v>0</v>
      </c>
      <c r="H68" s="230"/>
      <c r="I68" s="230">
        <f>ROUND(E68*H68,2)</f>
        <v>0</v>
      </c>
      <c r="J68" s="230"/>
      <c r="K68" s="230">
        <f>ROUND(E68*J68,2)</f>
        <v>0</v>
      </c>
      <c r="L68" s="230">
        <v>21</v>
      </c>
      <c r="M68" s="230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0.64</v>
      </c>
      <c r="U68" s="221">
        <f>ROUND(E68*T68,2)</f>
        <v>4.4800000000000004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90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2">
        <v>41</v>
      </c>
      <c r="B69" s="219" t="s">
        <v>189</v>
      </c>
      <c r="C69" s="262" t="s">
        <v>190</v>
      </c>
      <c r="D69" s="221" t="s">
        <v>181</v>
      </c>
      <c r="E69" s="226">
        <v>10</v>
      </c>
      <c r="F69" s="229">
        <f>H69+J69</f>
        <v>0</v>
      </c>
      <c r="G69" s="230">
        <f>ROUND(E69*F69,2)</f>
        <v>0</v>
      </c>
      <c r="H69" s="230"/>
      <c r="I69" s="230">
        <f>ROUND(E69*H69,2)</f>
        <v>0</v>
      </c>
      <c r="J69" s="230"/>
      <c r="K69" s="230">
        <f>ROUND(E69*J69,2)</f>
        <v>0</v>
      </c>
      <c r="L69" s="230">
        <v>21</v>
      </c>
      <c r="M69" s="230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0.66</v>
      </c>
      <c r="U69" s="221">
        <f>ROUND(E69*T69,2)</f>
        <v>6.6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90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12">
        <v>42</v>
      </c>
      <c r="B70" s="219" t="s">
        <v>191</v>
      </c>
      <c r="C70" s="262" t="s">
        <v>192</v>
      </c>
      <c r="D70" s="221" t="s">
        <v>181</v>
      </c>
      <c r="E70" s="226">
        <v>0.5</v>
      </c>
      <c r="F70" s="229">
        <f>H70+J70</f>
        <v>0</v>
      </c>
      <c r="G70" s="230">
        <f>ROUND(E70*F70,2)</f>
        <v>0</v>
      </c>
      <c r="H70" s="230"/>
      <c r="I70" s="230">
        <f>ROUND(E70*H70,2)</f>
        <v>0</v>
      </c>
      <c r="J70" s="230"/>
      <c r="K70" s="230">
        <f>ROUND(E70*J70,2)</f>
        <v>0</v>
      </c>
      <c r="L70" s="230">
        <v>21</v>
      </c>
      <c r="M70" s="230">
        <f>G70*(1+L70/100)</f>
        <v>0</v>
      </c>
      <c r="N70" s="221">
        <v>0</v>
      </c>
      <c r="O70" s="221">
        <f>ROUND(E70*N70,5)</f>
        <v>0</v>
      </c>
      <c r="P70" s="221">
        <v>0</v>
      </c>
      <c r="Q70" s="221">
        <f>ROUND(E70*P70,5)</f>
        <v>0</v>
      </c>
      <c r="R70" s="221"/>
      <c r="S70" s="221"/>
      <c r="T70" s="222">
        <v>9.6</v>
      </c>
      <c r="U70" s="221">
        <f>ROUND(E70*T70,2)</f>
        <v>4.8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90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20.399999999999999" outlineLevel="1" x14ac:dyDescent="0.25">
      <c r="A71" s="212">
        <v>43</v>
      </c>
      <c r="B71" s="219" t="s">
        <v>193</v>
      </c>
      <c r="C71" s="262" t="s">
        <v>194</v>
      </c>
      <c r="D71" s="221" t="s">
        <v>195</v>
      </c>
      <c r="E71" s="226">
        <v>10</v>
      </c>
      <c r="F71" s="229">
        <f>H71+J71</f>
        <v>0</v>
      </c>
      <c r="G71" s="230">
        <f>ROUND(E71*F71,2)</f>
        <v>0</v>
      </c>
      <c r="H71" s="230"/>
      <c r="I71" s="230">
        <f>ROUND(E71*H71,2)</f>
        <v>0</v>
      </c>
      <c r="J71" s="230"/>
      <c r="K71" s="230">
        <f>ROUND(E71*J71,2)</f>
        <v>0</v>
      </c>
      <c r="L71" s="230">
        <v>21</v>
      </c>
      <c r="M71" s="230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0.23799999999999999</v>
      </c>
      <c r="U71" s="221">
        <f>ROUND(E71*T71,2)</f>
        <v>2.38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90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2">
        <v>44</v>
      </c>
      <c r="B72" s="219" t="s">
        <v>196</v>
      </c>
      <c r="C72" s="262" t="s">
        <v>197</v>
      </c>
      <c r="D72" s="221" t="s">
        <v>195</v>
      </c>
      <c r="E72" s="226">
        <v>10</v>
      </c>
      <c r="F72" s="229">
        <f>H72+J72</f>
        <v>0</v>
      </c>
      <c r="G72" s="230">
        <f>ROUND(E72*F72,2)</f>
        <v>0</v>
      </c>
      <c r="H72" s="230"/>
      <c r="I72" s="230">
        <f>ROUND(E72*H72,2)</f>
        <v>0</v>
      </c>
      <c r="J72" s="230"/>
      <c r="K72" s="230">
        <f>ROUND(E72*J72,2)</f>
        <v>0</v>
      </c>
      <c r="L72" s="230">
        <v>21</v>
      </c>
      <c r="M72" s="230">
        <f>G72*(1+L72/100)</f>
        <v>0</v>
      </c>
      <c r="N72" s="221">
        <v>0.16847999999999999</v>
      </c>
      <c r="O72" s="221">
        <f>ROUND(E72*N72,5)</f>
        <v>1.6848000000000001</v>
      </c>
      <c r="P72" s="221">
        <v>0</v>
      </c>
      <c r="Q72" s="221">
        <f>ROUND(E72*P72,5)</f>
        <v>0</v>
      </c>
      <c r="R72" s="221"/>
      <c r="S72" s="221"/>
      <c r="T72" s="222">
        <v>0.62</v>
      </c>
      <c r="U72" s="221">
        <f>ROUND(E72*T72,2)</f>
        <v>6.2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90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12">
        <v>45</v>
      </c>
      <c r="B73" s="219" t="s">
        <v>198</v>
      </c>
      <c r="C73" s="262" t="s">
        <v>199</v>
      </c>
      <c r="D73" s="221" t="s">
        <v>116</v>
      </c>
      <c r="E73" s="226">
        <v>1</v>
      </c>
      <c r="F73" s="229">
        <f>H73+J73</f>
        <v>0</v>
      </c>
      <c r="G73" s="230">
        <f>ROUND(E73*F73,2)</f>
        <v>0</v>
      </c>
      <c r="H73" s="230"/>
      <c r="I73" s="230">
        <f>ROUND(E73*H73,2)</f>
        <v>0</v>
      </c>
      <c r="J73" s="230"/>
      <c r="K73" s="230">
        <f>ROUND(E73*J73,2)</f>
        <v>0</v>
      </c>
      <c r="L73" s="230">
        <v>21</v>
      </c>
      <c r="M73" s="230">
        <f>G73*(1+L73/100)</f>
        <v>0</v>
      </c>
      <c r="N73" s="221">
        <v>0</v>
      </c>
      <c r="O73" s="221">
        <f>ROUND(E73*N73,5)</f>
        <v>0</v>
      </c>
      <c r="P73" s="221">
        <v>0.27</v>
      </c>
      <c r="Q73" s="221">
        <f>ROUND(E73*P73,5)</f>
        <v>0.27</v>
      </c>
      <c r="R73" s="221"/>
      <c r="S73" s="221"/>
      <c r="T73" s="222">
        <v>0.49452000000000002</v>
      </c>
      <c r="U73" s="221">
        <f>ROUND(E73*T73,2)</f>
        <v>0.49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90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2">
        <v>46</v>
      </c>
      <c r="B74" s="219" t="s">
        <v>198</v>
      </c>
      <c r="C74" s="262" t="s">
        <v>200</v>
      </c>
      <c r="D74" s="221" t="s">
        <v>116</v>
      </c>
      <c r="E74" s="226">
        <v>1</v>
      </c>
      <c r="F74" s="229">
        <f>H74+J74</f>
        <v>0</v>
      </c>
      <c r="G74" s="230">
        <f>ROUND(E74*F74,2)</f>
        <v>0</v>
      </c>
      <c r="H74" s="230"/>
      <c r="I74" s="230">
        <f>ROUND(E74*H74,2)</f>
        <v>0</v>
      </c>
      <c r="J74" s="230"/>
      <c r="K74" s="230">
        <f>ROUND(E74*J74,2)</f>
        <v>0</v>
      </c>
      <c r="L74" s="230">
        <v>21</v>
      </c>
      <c r="M74" s="230">
        <f>G74*(1+L74/100)</f>
        <v>0</v>
      </c>
      <c r="N74" s="221">
        <v>0</v>
      </c>
      <c r="O74" s="221">
        <f>ROUND(E74*N74,5)</f>
        <v>0</v>
      </c>
      <c r="P74" s="221">
        <v>0.27</v>
      </c>
      <c r="Q74" s="221">
        <f>ROUND(E74*P74,5)</f>
        <v>0.27</v>
      </c>
      <c r="R74" s="221"/>
      <c r="S74" s="221"/>
      <c r="T74" s="222">
        <v>0.49452000000000002</v>
      </c>
      <c r="U74" s="221">
        <f>ROUND(E74*T74,2)</f>
        <v>0.49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90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2">
        <v>47</v>
      </c>
      <c r="B75" s="219" t="s">
        <v>201</v>
      </c>
      <c r="C75" s="262" t="s">
        <v>202</v>
      </c>
      <c r="D75" s="221" t="s">
        <v>181</v>
      </c>
      <c r="E75" s="226">
        <v>1</v>
      </c>
      <c r="F75" s="229">
        <f>H75+J75</f>
        <v>0</v>
      </c>
      <c r="G75" s="230">
        <f>ROUND(E75*F75,2)</f>
        <v>0</v>
      </c>
      <c r="H75" s="230"/>
      <c r="I75" s="230">
        <f>ROUND(E75*H75,2)</f>
        <v>0</v>
      </c>
      <c r="J75" s="230"/>
      <c r="K75" s="230">
        <f>ROUND(E75*J75,2)</f>
        <v>0</v>
      </c>
      <c r="L75" s="230">
        <v>21</v>
      </c>
      <c r="M75" s="230">
        <f>G75*(1+L75/100)</f>
        <v>0</v>
      </c>
      <c r="N75" s="221">
        <v>2.5</v>
      </c>
      <c r="O75" s="221">
        <f>ROUND(E75*N75,5)</f>
        <v>2.5</v>
      </c>
      <c r="P75" s="221">
        <v>0</v>
      </c>
      <c r="Q75" s="221">
        <f>ROUND(E75*P75,5)</f>
        <v>0</v>
      </c>
      <c r="R75" s="221"/>
      <c r="S75" s="221"/>
      <c r="T75" s="222">
        <v>1.4490000000000001</v>
      </c>
      <c r="U75" s="221">
        <f>ROUND(E75*T75,2)</f>
        <v>1.45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90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ht="21" outlineLevel="1" x14ac:dyDescent="0.25">
      <c r="A76" s="212"/>
      <c r="B76" s="219"/>
      <c r="C76" s="263" t="s">
        <v>203</v>
      </c>
      <c r="D76" s="223"/>
      <c r="E76" s="227"/>
      <c r="F76" s="231"/>
      <c r="G76" s="232"/>
      <c r="H76" s="230"/>
      <c r="I76" s="230"/>
      <c r="J76" s="230"/>
      <c r="K76" s="230"/>
      <c r="L76" s="230"/>
      <c r="M76" s="230"/>
      <c r="N76" s="221"/>
      <c r="O76" s="221"/>
      <c r="P76" s="221"/>
      <c r="Q76" s="221"/>
      <c r="R76" s="221"/>
      <c r="S76" s="221"/>
      <c r="T76" s="222"/>
      <c r="U76" s="221"/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95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4" t="str">
        <f>C76</f>
        <v>Položka zahrnuje podkladní betony, dělící betonové konstrukce, obetonování chrániček ve výkopech. Položka zahrnuje dodávku a montáž betonových konstrukcí nebo betonových suchých směsí.</v>
      </c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2">
        <v>48</v>
      </c>
      <c r="B77" s="219" t="s">
        <v>204</v>
      </c>
      <c r="C77" s="262" t="s">
        <v>205</v>
      </c>
      <c r="D77" s="221" t="s">
        <v>116</v>
      </c>
      <c r="E77" s="226">
        <v>100</v>
      </c>
      <c r="F77" s="229">
        <f>H77+J77</f>
        <v>0</v>
      </c>
      <c r="G77" s="230">
        <f>ROUND(E77*F77,2)</f>
        <v>0</v>
      </c>
      <c r="H77" s="230"/>
      <c r="I77" s="230">
        <f>ROUND(E77*H77,2)</f>
        <v>0</v>
      </c>
      <c r="J77" s="230"/>
      <c r="K77" s="230">
        <f>ROUND(E77*J77,2)</f>
        <v>0</v>
      </c>
      <c r="L77" s="230">
        <v>21</v>
      </c>
      <c r="M77" s="230">
        <f>G77*(1+L77/100)</f>
        <v>0</v>
      </c>
      <c r="N77" s="221">
        <v>3.6999999999999999E-4</v>
      </c>
      <c r="O77" s="221">
        <f>ROUND(E77*N77,5)</f>
        <v>3.6999999999999998E-2</v>
      </c>
      <c r="P77" s="221">
        <v>0</v>
      </c>
      <c r="Q77" s="221">
        <f>ROUND(E77*P77,5)</f>
        <v>0</v>
      </c>
      <c r="R77" s="221"/>
      <c r="S77" s="221"/>
      <c r="T77" s="222">
        <v>0</v>
      </c>
      <c r="U77" s="221">
        <f>ROUND(E77*T77,2)</f>
        <v>0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93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2"/>
      <c r="B78" s="219"/>
      <c r="C78" s="263" t="s">
        <v>206</v>
      </c>
      <c r="D78" s="223"/>
      <c r="E78" s="227"/>
      <c r="F78" s="231"/>
      <c r="G78" s="232"/>
      <c r="H78" s="230"/>
      <c r="I78" s="230"/>
      <c r="J78" s="230"/>
      <c r="K78" s="230"/>
      <c r="L78" s="230"/>
      <c r="M78" s="230"/>
      <c r="N78" s="221"/>
      <c r="O78" s="221"/>
      <c r="P78" s="221"/>
      <c r="Q78" s="221"/>
      <c r="R78" s="221"/>
      <c r="S78" s="221"/>
      <c r="T78" s="222"/>
      <c r="U78" s="221"/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95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4" t="str">
        <f>C78</f>
        <v>Chránička určená především jako ochrana kabelu před kořenovými systémy stromů.</v>
      </c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2">
        <v>49</v>
      </c>
      <c r="B79" s="219" t="s">
        <v>207</v>
      </c>
      <c r="C79" s="262" t="s">
        <v>208</v>
      </c>
      <c r="D79" s="221" t="s">
        <v>116</v>
      </c>
      <c r="E79" s="226">
        <v>100</v>
      </c>
      <c r="F79" s="229">
        <f>H79+J79</f>
        <v>0</v>
      </c>
      <c r="G79" s="230">
        <f>ROUND(E79*F79,2)</f>
        <v>0</v>
      </c>
      <c r="H79" s="230"/>
      <c r="I79" s="230">
        <f>ROUND(E79*H79,2)</f>
        <v>0</v>
      </c>
      <c r="J79" s="230"/>
      <c r="K79" s="230">
        <f>ROUND(E79*J79,2)</f>
        <v>0</v>
      </c>
      <c r="L79" s="230">
        <v>21</v>
      </c>
      <c r="M79" s="230">
        <f>G79*(1+L79/100)</f>
        <v>0</v>
      </c>
      <c r="N79" s="221">
        <v>0</v>
      </c>
      <c r="O79" s="221">
        <f>ROUND(E79*N79,5)</f>
        <v>0</v>
      </c>
      <c r="P79" s="221">
        <v>0</v>
      </c>
      <c r="Q79" s="221">
        <f>ROUND(E79*P79,5)</f>
        <v>0</v>
      </c>
      <c r="R79" s="221"/>
      <c r="S79" s="221"/>
      <c r="T79" s="222">
        <v>0.105</v>
      </c>
      <c r="U79" s="221">
        <f>ROUND(E79*T79,2)</f>
        <v>10.5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90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12">
        <v>50</v>
      </c>
      <c r="B80" s="219" t="s">
        <v>209</v>
      </c>
      <c r="C80" s="262" t="s">
        <v>210</v>
      </c>
      <c r="D80" s="221" t="s">
        <v>116</v>
      </c>
      <c r="E80" s="226">
        <v>5</v>
      </c>
      <c r="F80" s="229">
        <f>H80+J80</f>
        <v>0</v>
      </c>
      <c r="G80" s="230">
        <f>ROUND(E80*F80,2)</f>
        <v>0</v>
      </c>
      <c r="H80" s="230"/>
      <c r="I80" s="230">
        <f>ROUND(E80*H80,2)</f>
        <v>0</v>
      </c>
      <c r="J80" s="230"/>
      <c r="K80" s="230">
        <f>ROUND(E80*J80,2)</f>
        <v>0</v>
      </c>
      <c r="L80" s="230">
        <v>21</v>
      </c>
      <c r="M80" s="230">
        <f>G80*(1+L80/100)</f>
        <v>0</v>
      </c>
      <c r="N80" s="221">
        <v>6.8999999999999997E-4</v>
      </c>
      <c r="O80" s="221">
        <f>ROUND(E80*N80,5)</f>
        <v>3.4499999999999999E-3</v>
      </c>
      <c r="P80" s="221">
        <v>0</v>
      </c>
      <c r="Q80" s="221">
        <f>ROUND(E80*P80,5)</f>
        <v>0</v>
      </c>
      <c r="R80" s="221"/>
      <c r="S80" s="221"/>
      <c r="T80" s="222">
        <v>0</v>
      </c>
      <c r="U80" s="221">
        <f>ROUND(E80*T80,2)</f>
        <v>0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93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5">
      <c r="A81" s="212">
        <v>51</v>
      </c>
      <c r="B81" s="219" t="s">
        <v>211</v>
      </c>
      <c r="C81" s="262" t="s">
        <v>212</v>
      </c>
      <c r="D81" s="221" t="s">
        <v>116</v>
      </c>
      <c r="E81" s="226">
        <v>5</v>
      </c>
      <c r="F81" s="229">
        <f>H81+J81</f>
        <v>0</v>
      </c>
      <c r="G81" s="230">
        <f>ROUND(E81*F81,2)</f>
        <v>0</v>
      </c>
      <c r="H81" s="230"/>
      <c r="I81" s="230">
        <f>ROUND(E81*H81,2)</f>
        <v>0</v>
      </c>
      <c r="J81" s="230"/>
      <c r="K81" s="230">
        <f>ROUND(E81*J81,2)</f>
        <v>0</v>
      </c>
      <c r="L81" s="230">
        <v>21</v>
      </c>
      <c r="M81" s="230">
        <f>G81*(1+L81/100)</f>
        <v>0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0.17499999999999999</v>
      </c>
      <c r="U81" s="221">
        <f>ROUND(E81*T81,2)</f>
        <v>0.88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90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12">
        <v>52</v>
      </c>
      <c r="B82" s="219" t="s">
        <v>213</v>
      </c>
      <c r="C82" s="262" t="s">
        <v>214</v>
      </c>
      <c r="D82" s="221" t="s">
        <v>195</v>
      </c>
      <c r="E82" s="226">
        <v>100</v>
      </c>
      <c r="F82" s="229">
        <f>H82+J82</f>
        <v>0</v>
      </c>
      <c r="G82" s="230">
        <f>ROUND(E82*F82,2)</f>
        <v>0</v>
      </c>
      <c r="H82" s="230"/>
      <c r="I82" s="230">
        <f>ROUND(E82*H82,2)</f>
        <v>0</v>
      </c>
      <c r="J82" s="230"/>
      <c r="K82" s="230">
        <f>ROUND(E82*J82,2)</f>
        <v>0</v>
      </c>
      <c r="L82" s="230">
        <v>21</v>
      </c>
      <c r="M82" s="230">
        <f>G82*(1+L82/100)</f>
        <v>0</v>
      </c>
      <c r="N82" s="221">
        <v>2.0000000000000002E-5</v>
      </c>
      <c r="O82" s="221">
        <f>ROUND(E82*N82,5)</f>
        <v>2E-3</v>
      </c>
      <c r="P82" s="221">
        <v>0</v>
      </c>
      <c r="Q82" s="221">
        <f>ROUND(E82*P82,5)</f>
        <v>0</v>
      </c>
      <c r="R82" s="221"/>
      <c r="S82" s="221"/>
      <c r="T82" s="222">
        <v>0.05</v>
      </c>
      <c r="U82" s="221">
        <f>ROUND(E82*T82,2)</f>
        <v>5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90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ht="20.399999999999999" outlineLevel="1" x14ac:dyDescent="0.25">
      <c r="A83" s="212">
        <v>53</v>
      </c>
      <c r="B83" s="219" t="s">
        <v>215</v>
      </c>
      <c r="C83" s="262" t="s">
        <v>216</v>
      </c>
      <c r="D83" s="221" t="s">
        <v>195</v>
      </c>
      <c r="E83" s="226">
        <v>0</v>
      </c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21</v>
      </c>
      <c r="M83" s="230">
        <f>G83*(1+L83/100)</f>
        <v>0</v>
      </c>
      <c r="N83" s="221">
        <v>0.65983000000000003</v>
      </c>
      <c r="O83" s="221">
        <f>ROUND(E83*N83,5)</f>
        <v>0</v>
      </c>
      <c r="P83" s="221">
        <v>0.88</v>
      </c>
      <c r="Q83" s="221">
        <f>ROUND(E83*P83,5)</f>
        <v>0</v>
      </c>
      <c r="R83" s="221"/>
      <c r="S83" s="221"/>
      <c r="T83" s="222">
        <v>2.4142199999999998</v>
      </c>
      <c r="U83" s="221">
        <f>ROUND(E83*T83,2)</f>
        <v>0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90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ht="31.2" outlineLevel="1" x14ac:dyDescent="0.25">
      <c r="A84" s="212"/>
      <c r="B84" s="219"/>
      <c r="C84" s="263" t="s">
        <v>217</v>
      </c>
      <c r="D84" s="223"/>
      <c r="E84" s="227"/>
      <c r="F84" s="231"/>
      <c r="G84" s="232"/>
      <c r="H84" s="230"/>
      <c r="I84" s="230"/>
      <c r="J84" s="230"/>
      <c r="K84" s="230"/>
      <c r="L84" s="230"/>
      <c r="M84" s="230"/>
      <c r="N84" s="221"/>
      <c r="O84" s="221"/>
      <c r="P84" s="221"/>
      <c r="Q84" s="221"/>
      <c r="R84" s="221"/>
      <c r="S84" s="221"/>
      <c r="T84" s="222"/>
      <c r="U84" s="221"/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95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4" t="str">
        <f>C84</f>
        <v>Řezání živičného krytu do hloubky 10 cm, odstranění krytu živičného tl. 10 cm, odstranění podkladu z kameniva hrubého drceného tl. 30 cm, naložení suti a odvoz do 5 km. Vyspravení podkladu štěrkopískem, vyspravení krytu asfaltovým betonem do 7 cm.</v>
      </c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12">
        <v>54</v>
      </c>
      <c r="B85" s="219" t="s">
        <v>218</v>
      </c>
      <c r="C85" s="262" t="s">
        <v>219</v>
      </c>
      <c r="D85" s="221" t="s">
        <v>195</v>
      </c>
      <c r="E85" s="226">
        <v>5</v>
      </c>
      <c r="F85" s="229">
        <f>H85+J85</f>
        <v>0</v>
      </c>
      <c r="G85" s="230">
        <f>ROUND(E85*F85,2)</f>
        <v>0</v>
      </c>
      <c r="H85" s="230"/>
      <c r="I85" s="230">
        <f>ROUND(E85*H85,2)</f>
        <v>0</v>
      </c>
      <c r="J85" s="230"/>
      <c r="K85" s="230">
        <f>ROUND(E85*J85,2)</f>
        <v>0</v>
      </c>
      <c r="L85" s="230">
        <v>21</v>
      </c>
      <c r="M85" s="230">
        <f>G85*(1+L85/100)</f>
        <v>0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1.5580000000000001</v>
      </c>
      <c r="U85" s="221">
        <f>ROUND(E85*T85,2)</f>
        <v>7.79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90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0.399999999999999" outlineLevel="1" x14ac:dyDescent="0.25">
      <c r="A86" s="212">
        <v>55</v>
      </c>
      <c r="B86" s="219" t="s">
        <v>220</v>
      </c>
      <c r="C86" s="262" t="s">
        <v>221</v>
      </c>
      <c r="D86" s="221" t="s">
        <v>222</v>
      </c>
      <c r="E86" s="226">
        <v>0.2</v>
      </c>
      <c r="F86" s="229">
        <f>H86+J86</f>
        <v>0</v>
      </c>
      <c r="G86" s="230">
        <f>ROUND(E86*F86,2)</f>
        <v>0</v>
      </c>
      <c r="H86" s="230"/>
      <c r="I86" s="230">
        <f>ROUND(E86*H86,2)</f>
        <v>0</v>
      </c>
      <c r="J86" s="230"/>
      <c r="K86" s="230">
        <f>ROUND(E86*J86,2)</f>
        <v>0</v>
      </c>
      <c r="L86" s="230">
        <v>21</v>
      </c>
      <c r="M86" s="230">
        <f>G86*(1+L86/100)</f>
        <v>0</v>
      </c>
      <c r="N86" s="221">
        <v>3.4209999999999997E-2</v>
      </c>
      <c r="O86" s="221">
        <f>ROUND(E86*N86,5)</f>
        <v>6.8399999999999997E-3</v>
      </c>
      <c r="P86" s="221">
        <v>0</v>
      </c>
      <c r="Q86" s="221">
        <f>ROUND(E86*P86,5)</f>
        <v>0</v>
      </c>
      <c r="R86" s="221"/>
      <c r="S86" s="221"/>
      <c r="T86" s="222">
        <v>4.0999999999999996</v>
      </c>
      <c r="U86" s="221">
        <f>ROUND(E86*T86,2)</f>
        <v>0.82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90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x14ac:dyDescent="0.25">
      <c r="A87" s="213" t="s">
        <v>85</v>
      </c>
      <c r="B87" s="220" t="s">
        <v>56</v>
      </c>
      <c r="C87" s="264" t="s">
        <v>26</v>
      </c>
      <c r="D87" s="224"/>
      <c r="E87" s="228"/>
      <c r="F87" s="233"/>
      <c r="G87" s="233">
        <f>SUMIF(AE88:AE97,"&lt;&gt;NOR",G88:G97)</f>
        <v>0</v>
      </c>
      <c r="H87" s="233"/>
      <c r="I87" s="233">
        <f>SUM(I88:I97)</f>
        <v>0</v>
      </c>
      <c r="J87" s="233"/>
      <c r="K87" s="233">
        <f>SUM(K88:K97)</f>
        <v>0</v>
      </c>
      <c r="L87" s="233"/>
      <c r="M87" s="233">
        <f>SUM(M88:M97)</f>
        <v>0</v>
      </c>
      <c r="N87" s="224"/>
      <c r="O87" s="224">
        <f>SUM(O88:O97)</f>
        <v>0</v>
      </c>
      <c r="P87" s="224"/>
      <c r="Q87" s="224">
        <f>SUM(Q88:Q97)</f>
        <v>0</v>
      </c>
      <c r="R87" s="224"/>
      <c r="S87" s="224"/>
      <c r="T87" s="225"/>
      <c r="U87" s="224">
        <f>SUM(U88:U97)</f>
        <v>0</v>
      </c>
      <c r="AE87" t="s">
        <v>86</v>
      </c>
    </row>
    <row r="88" spans="1:60" outlineLevel="1" x14ac:dyDescent="0.25">
      <c r="A88" s="212">
        <v>56</v>
      </c>
      <c r="B88" s="219" t="s">
        <v>223</v>
      </c>
      <c r="C88" s="262" t="s">
        <v>224</v>
      </c>
      <c r="D88" s="221" t="s">
        <v>225</v>
      </c>
      <c r="E88" s="226">
        <v>1</v>
      </c>
      <c r="F88" s="229">
        <f>H88+J88</f>
        <v>0</v>
      </c>
      <c r="G88" s="230">
        <f>ROUND(E88*F88,2)</f>
        <v>0</v>
      </c>
      <c r="H88" s="230"/>
      <c r="I88" s="230">
        <f>ROUND(E88*H88,2)</f>
        <v>0</v>
      </c>
      <c r="J88" s="230"/>
      <c r="K88" s="230">
        <f>ROUND(E88*J88,2)</f>
        <v>0</v>
      </c>
      <c r="L88" s="230">
        <v>21</v>
      </c>
      <c r="M88" s="230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90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2">
        <v>57</v>
      </c>
      <c r="B89" s="219" t="s">
        <v>226</v>
      </c>
      <c r="C89" s="262" t="s">
        <v>227</v>
      </c>
      <c r="D89" s="221" t="s">
        <v>225</v>
      </c>
      <c r="E89" s="226">
        <v>1</v>
      </c>
      <c r="F89" s="229">
        <f>H89+J89</f>
        <v>0</v>
      </c>
      <c r="G89" s="230">
        <f>ROUND(E89*F89,2)</f>
        <v>0</v>
      </c>
      <c r="H89" s="230"/>
      <c r="I89" s="230">
        <f>ROUND(E89*H89,2)</f>
        <v>0</v>
      </c>
      <c r="J89" s="230"/>
      <c r="K89" s="230">
        <f>ROUND(E89*J89,2)</f>
        <v>0</v>
      </c>
      <c r="L89" s="230">
        <v>21</v>
      </c>
      <c r="M89" s="230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0</v>
      </c>
      <c r="U89" s="221">
        <f>ROUND(E89*T89,2)</f>
        <v>0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90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2">
        <v>58</v>
      </c>
      <c r="B90" s="219" t="s">
        <v>228</v>
      </c>
      <c r="C90" s="262" t="s">
        <v>229</v>
      </c>
      <c r="D90" s="221" t="s">
        <v>225</v>
      </c>
      <c r="E90" s="226">
        <v>1</v>
      </c>
      <c r="F90" s="229">
        <f>H90+J90</f>
        <v>0</v>
      </c>
      <c r="G90" s="230">
        <f>ROUND(E90*F90,2)</f>
        <v>0</v>
      </c>
      <c r="H90" s="230"/>
      <c r="I90" s="230">
        <f>ROUND(E90*H90,2)</f>
        <v>0</v>
      </c>
      <c r="J90" s="230"/>
      <c r="K90" s="230">
        <f>ROUND(E90*J90,2)</f>
        <v>0</v>
      </c>
      <c r="L90" s="230">
        <v>21</v>
      </c>
      <c r="M90" s="230">
        <f>G90*(1+L90/100)</f>
        <v>0</v>
      </c>
      <c r="N90" s="221">
        <v>0</v>
      </c>
      <c r="O90" s="221">
        <f>ROUND(E90*N90,5)</f>
        <v>0</v>
      </c>
      <c r="P90" s="221">
        <v>0</v>
      </c>
      <c r="Q90" s="221">
        <f>ROUND(E90*P90,5)</f>
        <v>0</v>
      </c>
      <c r="R90" s="221"/>
      <c r="S90" s="221"/>
      <c r="T90" s="222">
        <v>0</v>
      </c>
      <c r="U90" s="221">
        <f>ROUND(E90*T90,2)</f>
        <v>0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90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12">
        <v>59</v>
      </c>
      <c r="B91" s="219" t="s">
        <v>230</v>
      </c>
      <c r="C91" s="262" t="s">
        <v>231</v>
      </c>
      <c r="D91" s="221" t="s">
        <v>225</v>
      </c>
      <c r="E91" s="226">
        <v>1</v>
      </c>
      <c r="F91" s="229">
        <f>H91+J91</f>
        <v>0</v>
      </c>
      <c r="G91" s="230">
        <f>ROUND(E91*F91,2)</f>
        <v>0</v>
      </c>
      <c r="H91" s="230"/>
      <c r="I91" s="230">
        <f>ROUND(E91*H91,2)</f>
        <v>0</v>
      </c>
      <c r="J91" s="230"/>
      <c r="K91" s="230">
        <f>ROUND(E91*J91,2)</f>
        <v>0</v>
      </c>
      <c r="L91" s="230">
        <v>21</v>
      </c>
      <c r="M91" s="230">
        <f>G91*(1+L91/100)</f>
        <v>0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90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2">
        <v>60</v>
      </c>
      <c r="B92" s="219" t="s">
        <v>232</v>
      </c>
      <c r="C92" s="262" t="s">
        <v>233</v>
      </c>
      <c r="D92" s="221" t="s">
        <v>225</v>
      </c>
      <c r="E92" s="226">
        <v>1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21</v>
      </c>
      <c r="M92" s="230">
        <f>G92*(1+L92/100)</f>
        <v>0</v>
      </c>
      <c r="N92" s="221">
        <v>0</v>
      </c>
      <c r="O92" s="221">
        <f>ROUND(E92*N92,5)</f>
        <v>0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90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2">
        <v>61</v>
      </c>
      <c r="B93" s="219" t="s">
        <v>234</v>
      </c>
      <c r="C93" s="262" t="s">
        <v>235</v>
      </c>
      <c r="D93" s="221" t="s">
        <v>225</v>
      </c>
      <c r="E93" s="226">
        <v>1</v>
      </c>
      <c r="F93" s="229">
        <f>H93+J93</f>
        <v>0</v>
      </c>
      <c r="G93" s="230">
        <f>ROUND(E93*F93,2)</f>
        <v>0</v>
      </c>
      <c r="H93" s="230"/>
      <c r="I93" s="230">
        <f>ROUND(E93*H93,2)</f>
        <v>0</v>
      </c>
      <c r="J93" s="230"/>
      <c r="K93" s="230">
        <f>ROUND(E93*J93,2)</f>
        <v>0</v>
      </c>
      <c r="L93" s="230">
        <v>21</v>
      </c>
      <c r="M93" s="230">
        <f>G93*(1+L93/100)</f>
        <v>0</v>
      </c>
      <c r="N93" s="221">
        <v>0</v>
      </c>
      <c r="O93" s="221">
        <f>ROUND(E93*N93,5)</f>
        <v>0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90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12">
        <v>62</v>
      </c>
      <c r="B94" s="219" t="s">
        <v>236</v>
      </c>
      <c r="C94" s="262" t="s">
        <v>237</v>
      </c>
      <c r="D94" s="221" t="s">
        <v>225</v>
      </c>
      <c r="E94" s="226">
        <v>1</v>
      </c>
      <c r="F94" s="229">
        <f>H94+J94</f>
        <v>0</v>
      </c>
      <c r="G94" s="230">
        <f>ROUND(E94*F94,2)</f>
        <v>0</v>
      </c>
      <c r="H94" s="230"/>
      <c r="I94" s="230">
        <f>ROUND(E94*H94,2)</f>
        <v>0</v>
      </c>
      <c r="J94" s="230"/>
      <c r="K94" s="230">
        <f>ROUND(E94*J94,2)</f>
        <v>0</v>
      </c>
      <c r="L94" s="230">
        <v>21</v>
      </c>
      <c r="M94" s="230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0</v>
      </c>
      <c r="U94" s="221">
        <f>ROUND(E94*T94,2)</f>
        <v>0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90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12">
        <v>63</v>
      </c>
      <c r="B95" s="219" t="s">
        <v>238</v>
      </c>
      <c r="C95" s="262" t="s">
        <v>239</v>
      </c>
      <c r="D95" s="221" t="s">
        <v>225</v>
      </c>
      <c r="E95" s="226">
        <v>1</v>
      </c>
      <c r="F95" s="229">
        <f>H95+J95</f>
        <v>0</v>
      </c>
      <c r="G95" s="230">
        <f>ROUND(E95*F95,2)</f>
        <v>0</v>
      </c>
      <c r="H95" s="230"/>
      <c r="I95" s="230">
        <f>ROUND(E95*H95,2)</f>
        <v>0</v>
      </c>
      <c r="J95" s="230"/>
      <c r="K95" s="230">
        <f>ROUND(E95*J95,2)</f>
        <v>0</v>
      </c>
      <c r="L95" s="230">
        <v>21</v>
      </c>
      <c r="M95" s="230">
        <f>G95*(1+L95/100)</f>
        <v>0</v>
      </c>
      <c r="N95" s="221">
        <v>0</v>
      </c>
      <c r="O95" s="221">
        <f>ROUND(E95*N95,5)</f>
        <v>0</v>
      </c>
      <c r="P95" s="221">
        <v>0</v>
      </c>
      <c r="Q95" s="221">
        <f>ROUND(E95*P95,5)</f>
        <v>0</v>
      </c>
      <c r="R95" s="221"/>
      <c r="S95" s="221"/>
      <c r="T95" s="222">
        <v>0</v>
      </c>
      <c r="U95" s="221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90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2">
        <v>64</v>
      </c>
      <c r="B96" s="219" t="s">
        <v>240</v>
      </c>
      <c r="C96" s="262" t="s">
        <v>241</v>
      </c>
      <c r="D96" s="221" t="s">
        <v>225</v>
      </c>
      <c r="E96" s="226">
        <v>1</v>
      </c>
      <c r="F96" s="229">
        <f>H96+J96</f>
        <v>0</v>
      </c>
      <c r="G96" s="230">
        <f>ROUND(E96*F96,2)</f>
        <v>0</v>
      </c>
      <c r="H96" s="230"/>
      <c r="I96" s="230">
        <f>ROUND(E96*H96,2)</f>
        <v>0</v>
      </c>
      <c r="J96" s="230"/>
      <c r="K96" s="230">
        <f>ROUND(E96*J96,2)</f>
        <v>0</v>
      </c>
      <c r="L96" s="230">
        <v>21</v>
      </c>
      <c r="M96" s="230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0</v>
      </c>
      <c r="U96" s="221">
        <f>ROUND(E96*T96,2)</f>
        <v>0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90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ht="31.2" outlineLevel="1" x14ac:dyDescent="0.25">
      <c r="A97" s="212"/>
      <c r="B97" s="219"/>
      <c r="C97" s="263" t="s">
        <v>242</v>
      </c>
      <c r="D97" s="223"/>
      <c r="E97" s="227"/>
      <c r="F97" s="231"/>
      <c r="G97" s="232"/>
      <c r="H97" s="230"/>
      <c r="I97" s="230"/>
      <c r="J97" s="230"/>
      <c r="K97" s="230"/>
      <c r="L97" s="230"/>
      <c r="M97" s="230"/>
      <c r="N97" s="221"/>
      <c r="O97" s="221"/>
      <c r="P97" s="221"/>
      <c r="Q97" s="221"/>
      <c r="R97" s="221"/>
      <c r="S97" s="221"/>
      <c r="T97" s="222"/>
      <c r="U97" s="221"/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95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4" t="str">
        <f>C97</f>
        <v>Položka zahrnuje ocelovou konstrukci, která bude připevněná k ocekovému hrazení kurtu a bude sloužit pro uchycení ovládacího rozváděče. Položka zahrnuje trubku jako ochranu kabelů vedených z tohoto rozváděče do země.</v>
      </c>
      <c r="BB97" s="211"/>
      <c r="BC97" s="211"/>
      <c r="BD97" s="211"/>
      <c r="BE97" s="211"/>
      <c r="BF97" s="211"/>
      <c r="BG97" s="211"/>
      <c r="BH97" s="211"/>
    </row>
    <row r="98" spans="1:60" x14ac:dyDescent="0.25">
      <c r="A98" s="213" t="s">
        <v>85</v>
      </c>
      <c r="B98" s="220" t="s">
        <v>57</v>
      </c>
      <c r="C98" s="264" t="s">
        <v>58</v>
      </c>
      <c r="D98" s="224"/>
      <c r="E98" s="228"/>
      <c r="F98" s="233"/>
      <c r="G98" s="233">
        <f>SUMIF(AE99:AE106,"&lt;&gt;NOR",G99:G106)</f>
        <v>0</v>
      </c>
      <c r="H98" s="233"/>
      <c r="I98" s="233">
        <f>SUM(I99:I106)</f>
        <v>0</v>
      </c>
      <c r="J98" s="233"/>
      <c r="K98" s="233">
        <f>SUM(K99:K106)</f>
        <v>0</v>
      </c>
      <c r="L98" s="233"/>
      <c r="M98" s="233">
        <f>SUM(M99:M106)</f>
        <v>0</v>
      </c>
      <c r="N98" s="224"/>
      <c r="O98" s="224">
        <f>SUM(O99:O106)</f>
        <v>0</v>
      </c>
      <c r="P98" s="224"/>
      <c r="Q98" s="224">
        <f>SUM(Q99:Q106)</f>
        <v>0</v>
      </c>
      <c r="R98" s="224"/>
      <c r="S98" s="224"/>
      <c r="T98" s="225"/>
      <c r="U98" s="224">
        <f>SUM(U99:U106)</f>
        <v>0</v>
      </c>
      <c r="AE98" t="s">
        <v>86</v>
      </c>
    </row>
    <row r="99" spans="1:60" outlineLevel="1" x14ac:dyDescent="0.25">
      <c r="A99" s="212">
        <v>65</v>
      </c>
      <c r="B99" s="219" t="s">
        <v>243</v>
      </c>
      <c r="C99" s="262" t="s">
        <v>244</v>
      </c>
      <c r="D99" s="221" t="s">
        <v>245</v>
      </c>
      <c r="E99" s="226">
        <v>20</v>
      </c>
      <c r="F99" s="229">
        <f>H99+J99</f>
        <v>0</v>
      </c>
      <c r="G99" s="230">
        <f>ROUND(E99*F99,2)</f>
        <v>0</v>
      </c>
      <c r="H99" s="230"/>
      <c r="I99" s="230">
        <f>ROUND(E99*H99,2)</f>
        <v>0</v>
      </c>
      <c r="J99" s="230"/>
      <c r="K99" s="230">
        <f>ROUND(E99*J99,2)</f>
        <v>0</v>
      </c>
      <c r="L99" s="230">
        <v>21</v>
      </c>
      <c r="M99" s="230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</v>
      </c>
      <c r="U99" s="221">
        <f>ROUND(E99*T99,2)</f>
        <v>0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90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12">
        <v>66</v>
      </c>
      <c r="B100" s="219" t="s">
        <v>246</v>
      </c>
      <c r="C100" s="262" t="s">
        <v>247</v>
      </c>
      <c r="D100" s="221" t="s">
        <v>89</v>
      </c>
      <c r="E100" s="226">
        <v>6</v>
      </c>
      <c r="F100" s="229">
        <f>H100+J100</f>
        <v>0</v>
      </c>
      <c r="G100" s="230">
        <f>ROUND(E100*F100,2)</f>
        <v>0</v>
      </c>
      <c r="H100" s="230"/>
      <c r="I100" s="230">
        <f>ROUND(E100*H100,2)</f>
        <v>0</v>
      </c>
      <c r="J100" s="230"/>
      <c r="K100" s="230">
        <f>ROUND(E100*J100,2)</f>
        <v>0</v>
      </c>
      <c r="L100" s="230">
        <v>21</v>
      </c>
      <c r="M100" s="230">
        <f>G100*(1+L100/100)</f>
        <v>0</v>
      </c>
      <c r="N100" s="221">
        <v>0</v>
      </c>
      <c r="O100" s="221">
        <f>ROUND(E100*N100,5)</f>
        <v>0</v>
      </c>
      <c r="P100" s="221">
        <v>0</v>
      </c>
      <c r="Q100" s="221">
        <f>ROUND(E100*P100,5)</f>
        <v>0</v>
      </c>
      <c r="R100" s="221"/>
      <c r="S100" s="221"/>
      <c r="T100" s="222">
        <v>0</v>
      </c>
      <c r="U100" s="221">
        <f>ROUND(E100*T100,2)</f>
        <v>0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90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2">
        <v>67</v>
      </c>
      <c r="B101" s="219" t="s">
        <v>248</v>
      </c>
      <c r="C101" s="262" t="s">
        <v>249</v>
      </c>
      <c r="D101" s="221" t="s">
        <v>250</v>
      </c>
      <c r="E101" s="226">
        <v>1</v>
      </c>
      <c r="F101" s="229">
        <f>H101+J101</f>
        <v>0</v>
      </c>
      <c r="G101" s="230">
        <f>ROUND(E101*F101,2)</f>
        <v>0</v>
      </c>
      <c r="H101" s="230"/>
      <c r="I101" s="230">
        <f>ROUND(E101*H101,2)</f>
        <v>0</v>
      </c>
      <c r="J101" s="230"/>
      <c r="K101" s="230">
        <f>ROUND(E101*J101,2)</f>
        <v>0</v>
      </c>
      <c r="L101" s="230">
        <v>21</v>
      </c>
      <c r="M101" s="230">
        <f>G101*(1+L101/100)</f>
        <v>0</v>
      </c>
      <c r="N101" s="221">
        <v>0</v>
      </c>
      <c r="O101" s="221">
        <f>ROUND(E101*N101,5)</f>
        <v>0</v>
      </c>
      <c r="P101" s="221">
        <v>0</v>
      </c>
      <c r="Q101" s="221">
        <f>ROUND(E101*P101,5)</f>
        <v>0</v>
      </c>
      <c r="R101" s="221"/>
      <c r="S101" s="221"/>
      <c r="T101" s="222">
        <v>0</v>
      </c>
      <c r="U101" s="221">
        <f>ROUND(E101*T101,2)</f>
        <v>0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90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12">
        <v>68</v>
      </c>
      <c r="B102" s="219" t="s">
        <v>251</v>
      </c>
      <c r="C102" s="262" t="s">
        <v>252</v>
      </c>
      <c r="D102" s="221" t="s">
        <v>245</v>
      </c>
      <c r="E102" s="226">
        <v>4</v>
      </c>
      <c r="F102" s="229">
        <f>H102+J102</f>
        <v>0</v>
      </c>
      <c r="G102" s="230">
        <f>ROUND(E102*F102,2)</f>
        <v>0</v>
      </c>
      <c r="H102" s="230"/>
      <c r="I102" s="230">
        <f>ROUND(E102*H102,2)</f>
        <v>0</v>
      </c>
      <c r="J102" s="230"/>
      <c r="K102" s="230">
        <f>ROUND(E102*J102,2)</f>
        <v>0</v>
      </c>
      <c r="L102" s="230">
        <v>21</v>
      </c>
      <c r="M102" s="230">
        <f>G102*(1+L102/100)</f>
        <v>0</v>
      </c>
      <c r="N102" s="221">
        <v>0</v>
      </c>
      <c r="O102" s="221">
        <f>ROUND(E102*N102,5)</f>
        <v>0</v>
      </c>
      <c r="P102" s="221">
        <v>0</v>
      </c>
      <c r="Q102" s="221">
        <f>ROUND(E102*P102,5)</f>
        <v>0</v>
      </c>
      <c r="R102" s="221"/>
      <c r="S102" s="221"/>
      <c r="T102" s="222">
        <v>0</v>
      </c>
      <c r="U102" s="221">
        <f>ROUND(E102*T102,2)</f>
        <v>0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90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2">
        <v>69</v>
      </c>
      <c r="B103" s="219" t="s">
        <v>253</v>
      </c>
      <c r="C103" s="262" t="s">
        <v>254</v>
      </c>
      <c r="D103" s="221" t="s">
        <v>245</v>
      </c>
      <c r="E103" s="226">
        <v>24</v>
      </c>
      <c r="F103" s="229">
        <f>H103+J103</f>
        <v>0</v>
      </c>
      <c r="G103" s="230">
        <f>ROUND(E103*F103,2)</f>
        <v>0</v>
      </c>
      <c r="H103" s="230"/>
      <c r="I103" s="230">
        <f>ROUND(E103*H103,2)</f>
        <v>0</v>
      </c>
      <c r="J103" s="230"/>
      <c r="K103" s="230">
        <f>ROUND(E103*J103,2)</f>
        <v>0</v>
      </c>
      <c r="L103" s="230">
        <v>21</v>
      </c>
      <c r="M103" s="230">
        <f>G103*(1+L103/100)</f>
        <v>0</v>
      </c>
      <c r="N103" s="221">
        <v>0</v>
      </c>
      <c r="O103" s="221">
        <f>ROUND(E103*N103,5)</f>
        <v>0</v>
      </c>
      <c r="P103" s="221">
        <v>0</v>
      </c>
      <c r="Q103" s="221">
        <f>ROUND(E103*P103,5)</f>
        <v>0</v>
      </c>
      <c r="R103" s="221"/>
      <c r="S103" s="221"/>
      <c r="T103" s="222">
        <v>0</v>
      </c>
      <c r="U103" s="221">
        <f>ROUND(E103*T103,2)</f>
        <v>0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90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12">
        <v>70</v>
      </c>
      <c r="B104" s="219" t="s">
        <v>255</v>
      </c>
      <c r="C104" s="262" t="s">
        <v>256</v>
      </c>
      <c r="D104" s="221" t="s">
        <v>0</v>
      </c>
      <c r="E104" s="226">
        <v>1</v>
      </c>
      <c r="F104" s="229">
        <f>H104+J104</f>
        <v>0</v>
      </c>
      <c r="G104" s="230">
        <f>ROUND(E104*F104,2)</f>
        <v>0</v>
      </c>
      <c r="H104" s="230"/>
      <c r="I104" s="230">
        <f>ROUND(E104*H104,2)</f>
        <v>0</v>
      </c>
      <c r="J104" s="230"/>
      <c r="K104" s="230">
        <f>ROUND(E104*J104,2)</f>
        <v>0</v>
      </c>
      <c r="L104" s="230">
        <v>21</v>
      </c>
      <c r="M104" s="230">
        <f>G104*(1+L104/100)</f>
        <v>0</v>
      </c>
      <c r="N104" s="221">
        <v>0</v>
      </c>
      <c r="O104" s="221">
        <f>ROUND(E104*N104,5)</f>
        <v>0</v>
      </c>
      <c r="P104" s="221">
        <v>0</v>
      </c>
      <c r="Q104" s="221">
        <f>ROUND(E104*P104,5)</f>
        <v>0</v>
      </c>
      <c r="R104" s="221"/>
      <c r="S104" s="221"/>
      <c r="T104" s="222">
        <v>0</v>
      </c>
      <c r="U104" s="221">
        <f>ROUND(E104*T104,2)</f>
        <v>0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90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2">
        <v>71</v>
      </c>
      <c r="B105" s="219" t="s">
        <v>257</v>
      </c>
      <c r="C105" s="262" t="s">
        <v>258</v>
      </c>
      <c r="D105" s="221" t="s">
        <v>0</v>
      </c>
      <c r="E105" s="226">
        <v>1</v>
      </c>
      <c r="F105" s="229">
        <f>H105+J105</f>
        <v>0</v>
      </c>
      <c r="G105" s="230">
        <f>ROUND(E105*F105,2)</f>
        <v>0</v>
      </c>
      <c r="H105" s="230"/>
      <c r="I105" s="230">
        <f>ROUND(E105*H105,2)</f>
        <v>0</v>
      </c>
      <c r="J105" s="230"/>
      <c r="K105" s="230">
        <f>ROUND(E105*J105,2)</f>
        <v>0</v>
      </c>
      <c r="L105" s="230">
        <v>21</v>
      </c>
      <c r="M105" s="230">
        <f>G105*(1+L105/100)</f>
        <v>0</v>
      </c>
      <c r="N105" s="221">
        <v>0</v>
      </c>
      <c r="O105" s="221">
        <f>ROUND(E105*N105,5)</f>
        <v>0</v>
      </c>
      <c r="P105" s="221">
        <v>0</v>
      </c>
      <c r="Q105" s="221">
        <f>ROUND(E105*P105,5)</f>
        <v>0</v>
      </c>
      <c r="R105" s="221"/>
      <c r="S105" s="221"/>
      <c r="T105" s="222">
        <v>0</v>
      </c>
      <c r="U105" s="221">
        <f>ROUND(E105*T105,2)</f>
        <v>0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90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5">
      <c r="A106" s="241">
        <v>72</v>
      </c>
      <c r="B106" s="242" t="s">
        <v>259</v>
      </c>
      <c r="C106" s="265" t="s">
        <v>260</v>
      </c>
      <c r="D106" s="243" t="s">
        <v>0</v>
      </c>
      <c r="E106" s="244">
        <v>1</v>
      </c>
      <c r="F106" s="245">
        <f>H106+J106</f>
        <v>0</v>
      </c>
      <c r="G106" s="246">
        <f>ROUND(E106*F106,2)</f>
        <v>0</v>
      </c>
      <c r="H106" s="246"/>
      <c r="I106" s="246">
        <f>ROUND(E106*H106,2)</f>
        <v>0</v>
      </c>
      <c r="J106" s="246"/>
      <c r="K106" s="246">
        <f>ROUND(E106*J106,2)</f>
        <v>0</v>
      </c>
      <c r="L106" s="246">
        <v>21</v>
      </c>
      <c r="M106" s="246">
        <f>G106*(1+L106/100)</f>
        <v>0</v>
      </c>
      <c r="N106" s="243">
        <v>0</v>
      </c>
      <c r="O106" s="243">
        <f>ROUND(E106*N106,5)</f>
        <v>0</v>
      </c>
      <c r="P106" s="243">
        <v>0</v>
      </c>
      <c r="Q106" s="243">
        <f>ROUND(E106*P106,5)</f>
        <v>0</v>
      </c>
      <c r="R106" s="243"/>
      <c r="S106" s="243"/>
      <c r="T106" s="247">
        <v>2.8E-3</v>
      </c>
      <c r="U106" s="243">
        <f>ROUND(E106*T106,2)</f>
        <v>0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90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x14ac:dyDescent="0.25">
      <c r="A107" s="6"/>
      <c r="B107" s="7" t="s">
        <v>261</v>
      </c>
      <c r="C107" s="266" t="s">
        <v>261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AC107">
        <v>12</v>
      </c>
      <c r="AD107">
        <v>21</v>
      </c>
    </row>
    <row r="108" spans="1:60" x14ac:dyDescent="0.25">
      <c r="A108" s="248"/>
      <c r="B108" s="249" t="s">
        <v>28</v>
      </c>
      <c r="C108" s="267" t="s">
        <v>261</v>
      </c>
      <c r="D108" s="250"/>
      <c r="E108" s="250"/>
      <c r="F108" s="250"/>
      <c r="G108" s="261">
        <f>G8+G54+G87+G98</f>
        <v>0</v>
      </c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AC108">
        <f>SUMIF(L7:L106,AC107,G7:G106)</f>
        <v>0</v>
      </c>
      <c r="AD108">
        <f>SUMIF(L7:L106,AD107,G7:G106)</f>
        <v>0</v>
      </c>
      <c r="AE108" t="s">
        <v>262</v>
      </c>
    </row>
    <row r="109" spans="1:60" x14ac:dyDescent="0.25">
      <c r="A109" s="6"/>
      <c r="B109" s="7" t="s">
        <v>261</v>
      </c>
      <c r="C109" s="266" t="s">
        <v>261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5">
      <c r="A110" s="6"/>
      <c r="B110" s="7" t="s">
        <v>261</v>
      </c>
      <c r="C110" s="266" t="s">
        <v>261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5">
      <c r="A111" s="251" t="s">
        <v>263</v>
      </c>
      <c r="B111" s="251"/>
      <c r="C111" s="268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5">
      <c r="A112" s="252"/>
      <c r="B112" s="253"/>
      <c r="C112" s="269"/>
      <c r="D112" s="253"/>
      <c r="E112" s="253"/>
      <c r="F112" s="253"/>
      <c r="G112" s="254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E112" t="s">
        <v>264</v>
      </c>
    </row>
    <row r="113" spans="1:31" x14ac:dyDescent="0.25">
      <c r="A113" s="255"/>
      <c r="B113" s="256"/>
      <c r="C113" s="270"/>
      <c r="D113" s="256"/>
      <c r="E113" s="256"/>
      <c r="F113" s="256"/>
      <c r="G113" s="257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5">
      <c r="A114" s="255"/>
      <c r="B114" s="256"/>
      <c r="C114" s="270"/>
      <c r="D114" s="256"/>
      <c r="E114" s="256"/>
      <c r="F114" s="256"/>
      <c r="G114" s="257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5">
      <c r="A115" s="255"/>
      <c r="B115" s="256"/>
      <c r="C115" s="270"/>
      <c r="D115" s="256"/>
      <c r="E115" s="256"/>
      <c r="F115" s="256"/>
      <c r="G115" s="257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5">
      <c r="A116" s="258"/>
      <c r="B116" s="259"/>
      <c r="C116" s="271"/>
      <c r="D116" s="259"/>
      <c r="E116" s="259"/>
      <c r="F116" s="259"/>
      <c r="G116" s="260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5">
      <c r="A117" s="6"/>
      <c r="B117" s="7" t="s">
        <v>261</v>
      </c>
      <c r="C117" s="266" t="s">
        <v>261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5">
      <c r="C118" s="272"/>
      <c r="AE118" t="s">
        <v>265</v>
      </c>
    </row>
  </sheetData>
  <mergeCells count="29">
    <mergeCell ref="C78:G78"/>
    <mergeCell ref="C84:G84"/>
    <mergeCell ref="C97:G97"/>
    <mergeCell ref="A111:C111"/>
    <mergeCell ref="A112:G116"/>
    <mergeCell ref="C53:G53"/>
    <mergeCell ref="C61:G61"/>
    <mergeCell ref="C64:G64"/>
    <mergeCell ref="C66:G66"/>
    <mergeCell ref="C67:G67"/>
    <mergeCell ref="C76:G76"/>
    <mergeCell ref="C46:G46"/>
    <mergeCell ref="C47:G47"/>
    <mergeCell ref="C48:G48"/>
    <mergeCell ref="C49:G49"/>
    <mergeCell ref="C50:G50"/>
    <mergeCell ref="C51:G51"/>
    <mergeCell ref="C18:G18"/>
    <mergeCell ref="C20:G20"/>
    <mergeCell ref="C23:G23"/>
    <mergeCell ref="C43:G43"/>
    <mergeCell ref="C44:G44"/>
    <mergeCell ref="C45:G45"/>
    <mergeCell ref="A1:G1"/>
    <mergeCell ref="C2:G2"/>
    <mergeCell ref="C3:G3"/>
    <mergeCell ref="C4:G4"/>
    <mergeCell ref="C11:G11"/>
    <mergeCell ref="C13:G13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Srba</dc:creator>
  <cp:lastModifiedBy>Tomáš Srba</cp:lastModifiedBy>
  <cp:lastPrinted>2014-02-28T09:52:57Z</cp:lastPrinted>
  <dcterms:created xsi:type="dcterms:W3CDTF">2009-04-08T07:15:50Z</dcterms:created>
  <dcterms:modified xsi:type="dcterms:W3CDTF">2025-07-31T07:43:17Z</dcterms:modified>
</cp:coreProperties>
</file>